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DieseArbeitsmappe"/>
  <mc:AlternateContent xmlns:mc="http://schemas.openxmlformats.org/markup-compatibility/2006">
    <mc:Choice Requires="x15">
      <x15ac:absPath xmlns:x15ac="http://schemas.microsoft.com/office/spreadsheetml/2010/11/ac" url="\\dsv.local\daten\Ausbildung\UDenecke\WLSR\"/>
    </mc:Choice>
  </mc:AlternateContent>
  <xr:revisionPtr revIDLastSave="0" documentId="8_{3FA95BDD-759A-4F83-9A91-ACB991832E37}" xr6:coauthVersionLast="47" xr6:coauthVersionMax="47" xr10:uidLastSave="{00000000-0000-0000-0000-000000000000}"/>
  <bookViews>
    <workbookView xWindow="-28920" yWindow="-120" windowWidth="29040" windowHeight="16440" activeTab="1" xr2:uid="{00000000-000D-0000-FFFF-FFFF00000000}"/>
  </bookViews>
  <sheets>
    <sheet name="Dateneingabe" sheetId="4" r:id="rId1"/>
    <sheet name="Datenschutzhinweise" sheetId="6" r:id="rId2"/>
    <sheet name="WFL" sheetId="1" r:id="rId3"/>
    <sheet name="SR" sheetId="2" r:id="rId4"/>
    <sheet name="Hintergrund" sheetId="3" state="hidden" r:id="rId5"/>
  </sheets>
  <definedNames>
    <definedName name="_xlnm._FilterDatabase" localSheetId="0" hidden="1">Hintergrund!$K$3:$P$29</definedName>
    <definedName name="_xlnm.Print_Area" localSheetId="0">Dateneingabe!$A$1:$N$48</definedName>
    <definedName name="_xlnm.Print_Area" localSheetId="3">SR!$A$1:$K$39</definedName>
    <definedName name="_xlnm.Print_Area" localSheetId="2">WFL!$A$1:$K$39</definedName>
    <definedName name="Fortbildung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4" l="1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G3" i="2" l="1"/>
  <c r="G2" i="2"/>
  <c r="G3" i="1"/>
  <c r="G2" i="1"/>
  <c r="E3" i="2" l="1"/>
  <c r="C3" i="2"/>
  <c r="E2" i="2"/>
  <c r="C2" i="2"/>
  <c r="E3" i="1"/>
  <c r="C3" i="1"/>
  <c r="E2" i="1"/>
  <c r="C2" i="1"/>
  <c r="D6" i="4"/>
  <c r="I6" i="4" s="1"/>
  <c r="M3" i="3" l="1"/>
  <c r="M24" i="3" s="1"/>
  <c r="M20" i="3"/>
  <c r="C20" i="2" s="1"/>
  <c r="M10" i="3"/>
  <c r="C15" i="1"/>
  <c r="C15" i="2"/>
  <c r="M4" i="3" l="1"/>
  <c r="B18" i="1" s="1"/>
  <c r="M7" i="3"/>
  <c r="B18" i="2" s="1"/>
  <c r="M23" i="3"/>
  <c r="B21" i="2" s="1"/>
  <c r="G21" i="2" s="1"/>
  <c r="M14" i="3"/>
  <c r="C19" i="2" s="1"/>
  <c r="M26" i="3"/>
  <c r="J19" i="1" s="1"/>
  <c r="K19" i="1" s="1"/>
  <c r="N3" i="3"/>
  <c r="N26" i="3" s="1"/>
  <c r="M17" i="3"/>
  <c r="C20" i="1" s="1"/>
  <c r="M8" i="3"/>
  <c r="C18" i="2" s="1"/>
  <c r="M29" i="3"/>
  <c r="J18" i="2" s="1"/>
  <c r="K18" i="2" s="1"/>
  <c r="O3" i="3"/>
  <c r="O28" i="3" s="1"/>
  <c r="M13" i="3"/>
  <c r="B19" i="2" s="1"/>
  <c r="M19" i="3"/>
  <c r="B20" i="2" s="1"/>
  <c r="G20" i="2" s="1"/>
  <c r="M25" i="3"/>
  <c r="J17" i="2" s="1"/>
  <c r="K17" i="2" s="1"/>
  <c r="A17" i="1"/>
  <c r="I16" i="1" s="1"/>
  <c r="A17" i="2"/>
  <c r="I16" i="2" s="1"/>
  <c r="M6" i="3"/>
  <c r="M9" i="3"/>
  <c r="E18" i="2" s="1"/>
  <c r="M16" i="3"/>
  <c r="B20" i="1" s="1"/>
  <c r="M15" i="3"/>
  <c r="E19" i="2" s="1"/>
  <c r="M22" i="3"/>
  <c r="B21" i="1" s="1"/>
  <c r="G21" i="1" s="1"/>
  <c r="M28" i="3"/>
  <c r="J18" i="1" s="1"/>
  <c r="K18" i="1" s="1"/>
  <c r="P3" i="3"/>
  <c r="P25" i="3" s="1"/>
  <c r="M18" i="3"/>
  <c r="M21" i="3"/>
  <c r="E20" i="1" s="1"/>
  <c r="M5" i="3"/>
  <c r="C18" i="1" s="1"/>
  <c r="M12" i="3"/>
  <c r="M11" i="3"/>
  <c r="C19" i="1" s="1"/>
  <c r="M27" i="3"/>
  <c r="J19" i="2" s="1"/>
  <c r="K19" i="2" s="1"/>
  <c r="B19" i="1"/>
  <c r="J17" i="1"/>
  <c r="K17" i="1" s="1"/>
  <c r="P17" i="3"/>
  <c r="C38" i="1" s="1"/>
  <c r="N9" i="3"/>
  <c r="E15" i="2"/>
  <c r="E15" i="1"/>
  <c r="G18" i="2" l="1"/>
  <c r="G18" i="1"/>
  <c r="N27" i="3"/>
  <c r="J24" i="2" s="1"/>
  <c r="K24" i="2" s="1"/>
  <c r="F21" i="2"/>
  <c r="P19" i="3"/>
  <c r="B38" i="2" s="1"/>
  <c r="P6" i="3"/>
  <c r="D18" i="1"/>
  <c r="F18" i="1" s="1"/>
  <c r="P21" i="3"/>
  <c r="E38" i="1" s="1"/>
  <c r="P23" i="3"/>
  <c r="B39" i="2" s="1"/>
  <c r="G39" i="2" s="1"/>
  <c r="N8" i="3"/>
  <c r="C24" i="2" s="1"/>
  <c r="N28" i="3"/>
  <c r="J23" i="1" s="1"/>
  <c r="K23" i="1" s="1"/>
  <c r="N19" i="3"/>
  <c r="B26" i="2" s="1"/>
  <c r="P5" i="3"/>
  <c r="C36" i="1" s="1"/>
  <c r="N11" i="3"/>
  <c r="C25" i="1" s="1"/>
  <c r="N4" i="3"/>
  <c r="B24" i="1" s="1"/>
  <c r="N29" i="3"/>
  <c r="J23" i="2" s="1"/>
  <c r="K23" i="2" s="1"/>
  <c r="N13" i="3"/>
  <c r="B25" i="2" s="1"/>
  <c r="P16" i="3"/>
  <c r="B38" i="1" s="1"/>
  <c r="G38" i="1" s="1"/>
  <c r="N20" i="3"/>
  <c r="C26" i="2" s="1"/>
  <c r="P12" i="3"/>
  <c r="P27" i="3"/>
  <c r="J34" i="2" s="1"/>
  <c r="K34" i="2" s="1"/>
  <c r="A29" i="1"/>
  <c r="I26" i="1" s="1"/>
  <c r="O4" i="3"/>
  <c r="B30" i="1" s="1"/>
  <c r="A29" i="2"/>
  <c r="I26" i="2" s="1"/>
  <c r="N14" i="3"/>
  <c r="C25" i="2" s="1"/>
  <c r="P11" i="3"/>
  <c r="C37" i="1" s="1"/>
  <c r="O14" i="3"/>
  <c r="C31" i="2" s="1"/>
  <c r="P24" i="3"/>
  <c r="J32" i="1" s="1"/>
  <c r="K32" i="1" s="1"/>
  <c r="A23" i="1"/>
  <c r="I21" i="1" s="1"/>
  <c r="N10" i="3"/>
  <c r="D25" i="2" s="1"/>
  <c r="P4" i="3"/>
  <c r="O15" i="3"/>
  <c r="E31" i="1" s="1"/>
  <c r="O22" i="3"/>
  <c r="B33" i="1" s="1"/>
  <c r="G33" i="1" s="1"/>
  <c r="A23" i="2"/>
  <c r="I21" i="2" s="1"/>
  <c r="N17" i="3"/>
  <c r="C26" i="1" s="1"/>
  <c r="P18" i="3"/>
  <c r="O11" i="3"/>
  <c r="C31" i="1" s="1"/>
  <c r="O23" i="3"/>
  <c r="B33" i="2" s="1"/>
  <c r="G33" i="2" s="1"/>
  <c r="G19" i="2"/>
  <c r="O20" i="3"/>
  <c r="C32" i="2" s="1"/>
  <c r="O6" i="3"/>
  <c r="O17" i="3"/>
  <c r="C32" i="1" s="1"/>
  <c r="O13" i="3"/>
  <c r="B31" i="2" s="1"/>
  <c r="G31" i="2" s="1"/>
  <c r="O16" i="3"/>
  <c r="O12" i="3"/>
  <c r="P26" i="3"/>
  <c r="J34" i="1" s="1"/>
  <c r="K34" i="1" s="1"/>
  <c r="O25" i="3"/>
  <c r="J27" i="2" s="1"/>
  <c r="K27" i="2" s="1"/>
  <c r="O27" i="3"/>
  <c r="J29" i="2" s="1"/>
  <c r="K29" i="2" s="1"/>
  <c r="A35" i="2"/>
  <c r="I31" i="2" s="1"/>
  <c r="N12" i="3"/>
  <c r="N7" i="3"/>
  <c r="B24" i="2" s="1"/>
  <c r="N6" i="3"/>
  <c r="P20" i="3"/>
  <c r="C38" i="2" s="1"/>
  <c r="P15" i="3"/>
  <c r="E37" i="2" s="1"/>
  <c r="P14" i="3"/>
  <c r="C37" i="2" s="1"/>
  <c r="P9" i="3"/>
  <c r="E36" i="2" s="1"/>
  <c r="O10" i="3"/>
  <c r="B31" i="1" s="1"/>
  <c r="O9" i="3"/>
  <c r="E30" i="1" s="1"/>
  <c r="O19" i="3"/>
  <c r="B32" i="2" s="1"/>
  <c r="E19" i="1"/>
  <c r="N22" i="3"/>
  <c r="B27" i="1" s="1"/>
  <c r="G27" i="1" s="1"/>
  <c r="N25" i="3"/>
  <c r="J22" i="2" s="1"/>
  <c r="K22" i="2" s="1"/>
  <c r="P29" i="3"/>
  <c r="J33" i="2" s="1"/>
  <c r="K33" i="2" s="1"/>
  <c r="O24" i="3"/>
  <c r="J27" i="1" s="1"/>
  <c r="K27" i="1" s="1"/>
  <c r="P22" i="3"/>
  <c r="B39" i="1" s="1"/>
  <c r="G39" i="1" s="1"/>
  <c r="P28" i="3"/>
  <c r="J33" i="1" s="1"/>
  <c r="K33" i="1" s="1"/>
  <c r="O26" i="3"/>
  <c r="J29" i="1" s="1"/>
  <c r="K29" i="1" s="1"/>
  <c r="A35" i="1"/>
  <c r="I31" i="1" s="1"/>
  <c r="N16" i="3"/>
  <c r="B26" i="1" s="1"/>
  <c r="N15" i="3"/>
  <c r="E25" i="1" s="1"/>
  <c r="N18" i="3"/>
  <c r="N21" i="3"/>
  <c r="E26" i="1" s="1"/>
  <c r="N5" i="3"/>
  <c r="C24" i="1" s="1"/>
  <c r="P8" i="3"/>
  <c r="C36" i="2" s="1"/>
  <c r="P7" i="3"/>
  <c r="P10" i="3"/>
  <c r="P13" i="3"/>
  <c r="B37" i="2" s="1"/>
  <c r="O18" i="3"/>
  <c r="O21" i="3"/>
  <c r="E32" i="2" s="1"/>
  <c r="O5" i="3"/>
  <c r="C30" i="1" s="1"/>
  <c r="O8" i="3"/>
  <c r="C30" i="2" s="1"/>
  <c r="O7" i="3"/>
  <c r="B30" i="2" s="1"/>
  <c r="N23" i="3"/>
  <c r="B27" i="2" s="1"/>
  <c r="G27" i="2" s="1"/>
  <c r="N24" i="3"/>
  <c r="J22" i="1" s="1"/>
  <c r="K22" i="1" s="1"/>
  <c r="O29" i="3"/>
  <c r="J28" i="2" s="1"/>
  <c r="K28" i="2" s="1"/>
  <c r="D19" i="2"/>
  <c r="F19" i="2" s="1"/>
  <c r="D19" i="1"/>
  <c r="F19" i="1" s="1"/>
  <c r="D20" i="1"/>
  <c r="F20" i="1" s="1"/>
  <c r="G19" i="1"/>
  <c r="G20" i="1"/>
  <c r="F21" i="1"/>
  <c r="D20" i="2"/>
  <c r="F20" i="2" s="1"/>
  <c r="E18" i="1"/>
  <c r="D18" i="2"/>
  <c r="F18" i="2" s="1"/>
  <c r="E20" i="2"/>
  <c r="E38" i="2"/>
  <c r="E24" i="2"/>
  <c r="E24" i="1"/>
  <c r="K20" i="1"/>
  <c r="K20" i="2"/>
  <c r="J32" i="2"/>
  <c r="K32" i="2" s="1"/>
  <c r="J28" i="1"/>
  <c r="K28" i="1" s="1"/>
  <c r="J24" i="1"/>
  <c r="K24" i="1" s="1"/>
  <c r="G24" i="2" l="1"/>
  <c r="G22" i="2"/>
  <c r="G30" i="2"/>
  <c r="G24" i="1"/>
  <c r="G30" i="1"/>
  <c r="G26" i="2"/>
  <c r="F39" i="2"/>
  <c r="D36" i="2"/>
  <c r="D26" i="1"/>
  <c r="F26" i="1" s="1"/>
  <c r="D38" i="2"/>
  <c r="F38" i="2" s="1"/>
  <c r="E31" i="2"/>
  <c r="B36" i="1"/>
  <c r="G36" i="1" s="1"/>
  <c r="B25" i="1"/>
  <c r="G25" i="1" s="1"/>
  <c r="D25" i="1"/>
  <c r="F33" i="2"/>
  <c r="G32" i="2"/>
  <c r="G31" i="1"/>
  <c r="F33" i="1"/>
  <c r="G25" i="2"/>
  <c r="G26" i="1"/>
  <c r="D31" i="1"/>
  <c r="F31" i="1" s="1"/>
  <c r="D37" i="2"/>
  <c r="F37" i="2" s="1"/>
  <c r="D32" i="2"/>
  <c r="F32" i="2" s="1"/>
  <c r="G38" i="2"/>
  <c r="E25" i="2"/>
  <c r="D26" i="2"/>
  <c r="F26" i="2" s="1"/>
  <c r="D38" i="1"/>
  <c r="F38" i="1" s="1"/>
  <c r="B32" i="1"/>
  <c r="G32" i="1" s="1"/>
  <c r="E37" i="1"/>
  <c r="F27" i="1"/>
  <c r="E30" i="2"/>
  <c r="D31" i="2"/>
  <c r="F31" i="2" s="1"/>
  <c r="G22" i="1"/>
  <c r="D24" i="2"/>
  <c r="F24" i="2" s="1"/>
  <c r="G37" i="2"/>
  <c r="D37" i="1"/>
  <c r="D24" i="1"/>
  <c r="F24" i="1" s="1"/>
  <c r="F39" i="1"/>
  <c r="D30" i="1"/>
  <c r="F30" i="1" s="1"/>
  <c r="E26" i="2"/>
  <c r="E36" i="1"/>
  <c r="D32" i="1"/>
  <c r="B37" i="1"/>
  <c r="G37" i="1" s="1"/>
  <c r="D30" i="2"/>
  <c r="F30" i="2" s="1"/>
  <c r="D36" i="1"/>
  <c r="E32" i="1"/>
  <c r="F27" i="2"/>
  <c r="B36" i="2"/>
  <c r="K11" i="1"/>
  <c r="H11" i="1"/>
  <c r="F22" i="2"/>
  <c r="F25" i="2"/>
  <c r="H11" i="2"/>
  <c r="E11" i="2"/>
  <c r="K35" i="2"/>
  <c r="B11" i="1"/>
  <c r="K25" i="2"/>
  <c r="K30" i="2"/>
  <c r="K11" i="2"/>
  <c r="B11" i="2"/>
  <c r="K25" i="1"/>
  <c r="K35" i="1"/>
  <c r="F22" i="1"/>
  <c r="E11" i="1"/>
  <c r="K30" i="1"/>
  <c r="G40" i="1" l="1"/>
  <c r="G34" i="2"/>
  <c r="F36" i="2"/>
  <c r="F40" i="2" s="1"/>
  <c r="G36" i="2"/>
  <c r="G40" i="2" s="1"/>
  <c r="F36" i="1"/>
  <c r="G28" i="2"/>
  <c r="G34" i="1"/>
  <c r="G28" i="1"/>
  <c r="F25" i="1"/>
  <c r="F28" i="1" s="1"/>
  <c r="H41" i="2"/>
  <c r="B9" i="2" s="1"/>
  <c r="F32" i="1"/>
  <c r="F34" i="1" s="1"/>
  <c r="H41" i="1"/>
  <c r="E9" i="1" s="1"/>
  <c r="F37" i="1"/>
  <c r="F28" i="2"/>
  <c r="F34" i="2"/>
  <c r="K36" i="2"/>
  <c r="K36" i="1"/>
  <c r="F40" i="1" l="1"/>
  <c r="F41" i="1" s="1"/>
  <c r="G41" i="2"/>
  <c r="G41" i="1"/>
  <c r="E7" i="1" s="1"/>
  <c r="H9" i="2"/>
  <c r="E9" i="2"/>
  <c r="K9" i="2"/>
  <c r="K9" i="1"/>
  <c r="H9" i="1"/>
  <c r="B9" i="1"/>
  <c r="F41" i="2"/>
  <c r="K7" i="2" l="1"/>
  <c r="E7" i="2"/>
  <c r="K7" i="1"/>
  <c r="B7" i="1"/>
  <c r="H7" i="2"/>
  <c r="B7" i="2"/>
  <c r="H7" i="1"/>
  <c r="H8" i="1"/>
  <c r="H10" i="1" s="1"/>
  <c r="K8" i="1"/>
  <c r="K10" i="1" s="1"/>
  <c r="E8" i="1"/>
  <c r="B8" i="1"/>
  <c r="K8" i="2"/>
  <c r="K10" i="2" s="1"/>
  <c r="H8" i="2"/>
  <c r="H10" i="2" s="1"/>
  <c r="E8" i="2"/>
  <c r="B8" i="2"/>
  <c r="E10" i="2"/>
  <c r="B10" i="2"/>
  <c r="B10" i="1"/>
  <c r="E10" i="1"/>
  <c r="E12" i="1" s="1"/>
  <c r="E12" i="2" l="1"/>
  <c r="B12" i="2"/>
  <c r="K12" i="1"/>
  <c r="H12" i="1"/>
  <c r="B12" i="1"/>
  <c r="K12" i="2" l="1"/>
  <c r="H12" i="2"/>
</calcChain>
</file>

<file path=xl/sharedStrings.xml><?xml version="1.0" encoding="utf-8"?>
<sst xmlns="http://schemas.openxmlformats.org/spreadsheetml/2006/main" count="348" uniqueCount="126">
  <si>
    <t>Punkte</t>
  </si>
  <si>
    <t>Betrachtungszeitraum 4 Jahre</t>
  </si>
  <si>
    <t>Stlv. WFL</t>
  </si>
  <si>
    <t>Segler</t>
  </si>
  <si>
    <t>WFL</t>
  </si>
  <si>
    <t>Verbandsregatta (&gt;1WTF)</t>
  </si>
  <si>
    <t>Ranglistenregatta (+1./2.BLG)</t>
  </si>
  <si>
    <t>Praxisseminar</t>
  </si>
  <si>
    <t>Name</t>
  </si>
  <si>
    <t>Vorname</t>
  </si>
  <si>
    <t>Verein</t>
  </si>
  <si>
    <t>von (Jahr)</t>
  </si>
  <si>
    <t>bis (Jahr)</t>
  </si>
  <si>
    <t>Seminare</t>
  </si>
  <si>
    <t>Grundseminar</t>
  </si>
  <si>
    <t>Fortbildungsseminar</t>
  </si>
  <si>
    <t>Anzahl UEs</t>
  </si>
  <si>
    <t>Punkte Spalte B</t>
  </si>
  <si>
    <t>Mindestpunkte (70)</t>
  </si>
  <si>
    <t>Ergebnis</t>
  </si>
  <si>
    <t>Seminarnachweise</t>
  </si>
  <si>
    <t>Mindestpunkte (90)</t>
  </si>
  <si>
    <t>Antrag auf</t>
  </si>
  <si>
    <t>Erwerb/Verlängerung</t>
  </si>
  <si>
    <t>Verlängerung</t>
  </si>
  <si>
    <t>Aufbauseminar (nat.L)</t>
  </si>
  <si>
    <t>VerbandsNr.</t>
  </si>
  <si>
    <t>Obmann PK</t>
  </si>
  <si>
    <t>PK</t>
  </si>
  <si>
    <t>Punkterechner für WFL</t>
  </si>
  <si>
    <t>Punkterechner für SR</t>
  </si>
  <si>
    <t>Reg. SR</t>
  </si>
  <si>
    <t>* Bei Teilnahme Regatta sind Ergebnislisten beizulegen / WFL Nachweis im Pass</t>
  </si>
  <si>
    <t>* Bei Teilnahme Regatta sind Ergebnislisten beizulegen / SR Nachweis im Pass</t>
  </si>
  <si>
    <t>Erwerb</t>
  </si>
  <si>
    <t>Punkte Segler (max 20)</t>
  </si>
  <si>
    <t>Nat. WFL</t>
  </si>
  <si>
    <t>Lizenzen WFL</t>
  </si>
  <si>
    <t>Lizenzen SR</t>
  </si>
  <si>
    <t>Nat. SR</t>
  </si>
  <si>
    <t>Was</t>
  </si>
  <si>
    <t>Verbandsregatta</t>
  </si>
  <si>
    <t>Ranglistenregatta</t>
  </si>
  <si>
    <t>Funktion</t>
  </si>
  <si>
    <t>Wettfahrtleiter</t>
  </si>
  <si>
    <t>stellvertretender Wettfahrtleiter</t>
  </si>
  <si>
    <t>Mitarbeit Wettfahrtkomitee</t>
  </si>
  <si>
    <t>Obmann Protestkomitee</t>
  </si>
  <si>
    <t>Mitglied Protestkomitee</t>
  </si>
  <si>
    <t>bei Club</t>
  </si>
  <si>
    <t>Revier</t>
  </si>
  <si>
    <t>Bootsklasse</t>
  </si>
  <si>
    <t>ausgeübte Funktion</t>
  </si>
  <si>
    <t>Anzahl Starter</t>
  </si>
  <si>
    <t>verhandelte Proteste</t>
  </si>
  <si>
    <t>Art der Veranstaltung</t>
  </si>
  <si>
    <t>Beginn</t>
  </si>
  <si>
    <t>Ende</t>
  </si>
  <si>
    <t>Veranstaltung</t>
  </si>
  <si>
    <t>Jahr</t>
  </si>
  <si>
    <t>Unterrichtseinheiten</t>
  </si>
  <si>
    <t>Betrachtungszeitraum von:</t>
  </si>
  <si>
    <t>bis:</t>
  </si>
  <si>
    <t>außerhalb des Betrachtungszeitraums! Liste auf einen Betrachtungszeitrum von 4 Jahren anpassen!!!</t>
  </si>
  <si>
    <t>SR</t>
  </si>
  <si>
    <t>Nachweis</t>
  </si>
  <si>
    <t>Nachweis / Dokumentation</t>
  </si>
  <si>
    <t>WFL/SR-Pass</t>
  </si>
  <si>
    <t>Ergebnisliste</t>
  </si>
  <si>
    <t>Anerkennung für</t>
  </si>
  <si>
    <t>Fehler im Datum</t>
  </si>
  <si>
    <t>VereinsNr.</t>
  </si>
  <si>
    <t>Eingabeliste für den Punkterechner Wettfahrtleiter bzw. Schiedsrichter</t>
  </si>
  <si>
    <t>Hochwertige_Regatta</t>
  </si>
  <si>
    <t>Aufbauseminar_Nat_L</t>
  </si>
  <si>
    <t>Mitglied im Wettfahrtkomitee</t>
  </si>
  <si>
    <t>DM / Hochwertige Regatta</t>
  </si>
  <si>
    <t>Erfüllungskriterien 
(Erwerb regionale Lizenz)</t>
  </si>
  <si>
    <t>Erfüllungskriterien 
(Verlängerung regionale Lizenz)</t>
  </si>
  <si>
    <t>Erfüllungskriterien 
(Erwerb nationale Lizenz)</t>
  </si>
  <si>
    <t>Erfüllungskriterien 
(Verlängerung nationale Lizenz)</t>
  </si>
  <si>
    <t>Mitglied im Protest- oder Wettfahrtkomitee</t>
  </si>
  <si>
    <t>Geprüft durch</t>
  </si>
  <si>
    <t>Punkte Segler 
(D gem. Ausb.Ordn.DSV)</t>
  </si>
  <si>
    <t>A+B+C</t>
  </si>
  <si>
    <t>Summe Praxis</t>
  </si>
  <si>
    <t>Summe Theorie</t>
  </si>
  <si>
    <t>Straße:</t>
  </si>
  <si>
    <t xml:space="preserve">Tel: </t>
  </si>
  <si>
    <t>PLZ/Wohnort:</t>
  </si>
  <si>
    <t>Mit der Übermittlung der ausgefüllten Tabelle bestätige ich, dass ich die Informationen zur Verwendung der Daten auf dem Tabellenblatt "Datenschutzhinweise" zur Kenntnis genommen habe.</t>
  </si>
  <si>
    <t>Ich bin einverstanden, dass ich als Lizenzinhaber auf der Webseite des DSV mit folgenden Angaben veröffentlicht werde: Name, Vorname, PLZ Ort, Verein, Lizenzart, Gültigkeit.</t>
  </si>
  <si>
    <t>Punkte A+B</t>
  </si>
  <si>
    <t>Punktekategorie gem. Ausb.Ordn.</t>
  </si>
  <si>
    <t>A</t>
  </si>
  <si>
    <t>B</t>
  </si>
  <si>
    <t>C</t>
  </si>
  <si>
    <t>D</t>
  </si>
  <si>
    <r>
      <t xml:space="preserve">Praxisnachweis mind. 40 Punkte
</t>
    </r>
    <r>
      <rPr>
        <i/>
        <sz val="11"/>
        <color theme="1"/>
        <rFont val="Arial"/>
        <family val="2"/>
      </rPr>
      <t>(A+B gem. Ausb.Ordn. DSV)</t>
    </r>
  </si>
  <si>
    <r>
      <t xml:space="preserve">Punkte Segler 
</t>
    </r>
    <r>
      <rPr>
        <i/>
        <sz val="11"/>
        <color theme="1"/>
        <rFont val="Arial"/>
        <family val="2"/>
      </rPr>
      <t>(D gem. Ausb.Ordn.DSV)</t>
    </r>
  </si>
  <si>
    <r>
      <t xml:space="preserve">Praxisnachweis mind. 50 Punkte
</t>
    </r>
    <r>
      <rPr>
        <i/>
        <sz val="11"/>
        <color theme="1"/>
        <rFont val="Arial"/>
        <family val="2"/>
      </rPr>
      <t>(A+B gem. Ausb.Ordn. DSV)</t>
    </r>
  </si>
  <si>
    <r>
      <t xml:space="preserve">Praxisnachweis mind. 70 Punkte
</t>
    </r>
    <r>
      <rPr>
        <i/>
        <sz val="11"/>
        <color theme="1"/>
        <rFont val="Arial"/>
        <family val="2"/>
      </rPr>
      <t>(A+B gem. Ausb.Ordn. DSV)</t>
    </r>
  </si>
  <si>
    <r>
      <t xml:space="preserve">Praxisnachweis mind. 70 Punkte
</t>
    </r>
    <r>
      <rPr>
        <sz val="11"/>
        <color theme="1"/>
        <rFont val="Arial"/>
        <family val="2"/>
      </rPr>
      <t>(A+B gem. Ausb.Ordn. DSV)</t>
    </r>
  </si>
  <si>
    <r>
      <t xml:space="preserve">Praxisnachweis mind. 50 Punkte
</t>
    </r>
    <r>
      <rPr>
        <sz val="11"/>
        <color theme="1"/>
        <rFont val="Arial"/>
        <family val="2"/>
      </rPr>
      <t>(A+B gem. Ausb.Ordn. DSV)</t>
    </r>
  </si>
  <si>
    <r>
      <t xml:space="preserve">Praxisnachweis mind. 40 Punkte
</t>
    </r>
    <r>
      <rPr>
        <sz val="11"/>
        <color theme="1"/>
        <rFont val="Arial"/>
        <family val="2"/>
      </rPr>
      <t>(A+B gem. Ausb.Ordn. DSV)</t>
    </r>
  </si>
  <si>
    <r>
      <t xml:space="preserve">Punkte Segler 
</t>
    </r>
    <r>
      <rPr>
        <sz val="11"/>
        <color theme="1"/>
        <rFont val="Arial"/>
        <family val="2"/>
      </rPr>
      <t>(D gem. Ausb.Ordn.DSV)</t>
    </r>
  </si>
  <si>
    <t>Sonstiger Nachweis</t>
  </si>
  <si>
    <t>Manage2Sail</t>
  </si>
  <si>
    <t>Fortbildung</t>
  </si>
  <si>
    <t>Reg. WFL</t>
  </si>
  <si>
    <t>LEGENDE:</t>
  </si>
  <si>
    <t>Geburtsdatum</t>
  </si>
  <si>
    <t>E-Mail</t>
  </si>
  <si>
    <t>Punkte A+B+C</t>
  </si>
  <si>
    <t>Punkte D - Segler (max 20)</t>
  </si>
  <si>
    <t>Landesseglerverband</t>
  </si>
  <si>
    <t>Name der Veranstaltung (optional)</t>
  </si>
  <si>
    <t>Link bei Manage2Sail (otional)</t>
  </si>
  <si>
    <t>Datum</t>
  </si>
  <si>
    <t>Jahressumme</t>
  </si>
  <si>
    <t>Informationspflichten</t>
  </si>
  <si>
    <t>nach Artikel 12, 13 und 14 EU-Datenschutz-Grundverordnung (DS-GVO)</t>
  </si>
  <si>
    <t>Nach Artikel 12, 13 und 14 DS-GVO hat der Verantwortliche einer betroffenen Person, deren Daten er</t>
  </si>
  <si>
    <t>verarbeitet, die in den Artikeln genannten Informationen bereit zu stellen.</t>
  </si>
  <si>
    <t xml:space="preserve">Die für den Zweck einer Lizenzerteilung oder -verlängerung geltenden Informationen finden Sie auf unserer Webseite unter </t>
  </si>
  <si>
    <t>https://www.dsv.org/downloads/informationspflichten-nach-artikel-12-13-und-14-ds-gvo/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</si>
</sst>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0"/>
      <name val="Arial"/>
      <family val="2"/>
    </font>
    <font>
      <i/>
      <sz val="11"/>
      <color theme="1"/>
      <name val="Arial"/>
      <family val="2"/>
    </font>
    <font>
      <sz val="10"/>
      <color theme="1"/>
      <name val="Arial"/>
      <family val="2"/>
    </font>
    <font>
      <b/>
      <sz val="12"/>
      <name val="Roboto"/>
    </font>
    <font>
      <sz val="12"/>
      <color theme="1"/>
      <name val="Roboto"/>
    </font>
    <font>
      <sz val="11"/>
      <color theme="1"/>
      <name val="Roboto"/>
    </font>
    <font>
      <b/>
      <sz val="18"/>
      <color theme="1"/>
      <name val="Roboto"/>
    </font>
    <font>
      <sz val="10"/>
      <color theme="1"/>
      <name val="Roboto"/>
    </font>
    <font>
      <b/>
      <sz val="14"/>
      <color theme="1"/>
      <name val="Roboto"/>
    </font>
    <font>
      <b/>
      <sz val="10"/>
      <color theme="1"/>
      <name val="Roboto"/>
    </font>
    <font>
      <b/>
      <sz val="12"/>
      <color theme="1"/>
      <name val="Roboto"/>
    </font>
    <font>
      <i/>
      <sz val="11"/>
      <color theme="1"/>
      <name val="Roboto"/>
    </font>
    <font>
      <sz val="11"/>
      <name val="Arial"/>
      <family val="2"/>
    </font>
    <font>
      <sz val="8"/>
      <name val="Arial"/>
      <family val="2"/>
    </font>
    <font>
      <u/>
      <sz val="11"/>
      <color theme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1" fillId="0" borderId="0"/>
    <xf numFmtId="0" fontId="23" fillId="0" borderId="0" applyNumberFormat="0" applyFill="0" applyBorder="0" applyAlignment="0" applyProtection="0"/>
  </cellStyleXfs>
  <cellXfs count="212">
    <xf numFmtId="0" fontId="0" fillId="0" borderId="0" xfId="0"/>
    <xf numFmtId="0" fontId="0" fillId="0" borderId="5" xfId="0" applyBorder="1" applyAlignment="1">
      <alignment horizontal="left" indent="1"/>
    </xf>
    <xf numFmtId="0" fontId="6" fillId="0" borderId="1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4" borderId="2" xfId="0" applyFill="1" applyBorder="1"/>
    <xf numFmtId="0" fontId="0" fillId="4" borderId="3" xfId="0" applyFill="1" applyBorder="1"/>
    <xf numFmtId="0" fontId="2" fillId="4" borderId="5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3" borderId="6" xfId="0" applyFill="1" applyBorder="1"/>
    <xf numFmtId="0" fontId="0" fillId="4" borderId="2" xfId="0" applyFill="1" applyBorder="1" applyAlignment="1">
      <alignment horizontal="left" indent="1"/>
    </xf>
    <xf numFmtId="0" fontId="0" fillId="7" borderId="0" xfId="0" applyFill="1"/>
    <xf numFmtId="0" fontId="0" fillId="7" borderId="20" xfId="0" applyFill="1" applyBorder="1"/>
    <xf numFmtId="0" fontId="7" fillId="0" borderId="0" xfId="1"/>
    <xf numFmtId="0" fontId="8" fillId="0" borderId="0" xfId="1" applyFont="1"/>
    <xf numFmtId="0" fontId="8" fillId="0" borderId="0" xfId="0" applyFont="1"/>
    <xf numFmtId="0" fontId="7" fillId="0" borderId="0" xfId="0" applyFont="1"/>
    <xf numFmtId="0" fontId="2" fillId="0" borderId="1" xfId="0" applyFont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2" xfId="0" applyBorder="1"/>
    <xf numFmtId="0" fontId="0" fillId="0" borderId="23" xfId="0" applyBorder="1"/>
    <xf numFmtId="0" fontId="4" fillId="7" borderId="0" xfId="0" applyFont="1" applyFill="1"/>
    <xf numFmtId="0" fontId="6" fillId="11" borderId="24" xfId="0" applyFont="1" applyFill="1" applyBorder="1" applyProtection="1">
      <protection locked="0"/>
    </xf>
    <xf numFmtId="0" fontId="6" fillId="7" borderId="0" xfId="0" applyFont="1" applyFill="1"/>
    <xf numFmtId="0" fontId="2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vertical="top"/>
    </xf>
    <xf numFmtId="0" fontId="0" fillId="0" borderId="0" xfId="0" applyProtection="1">
      <protection locked="0"/>
    </xf>
    <xf numFmtId="0" fontId="1" fillId="8" borderId="31" xfId="1" applyFont="1" applyFill="1" applyBorder="1"/>
    <xf numFmtId="0" fontId="1" fillId="0" borderId="31" xfId="1" applyFont="1" applyBorder="1"/>
    <xf numFmtId="0" fontId="1" fillId="0" borderId="32" xfId="1" applyFont="1" applyBorder="1"/>
    <xf numFmtId="0" fontId="9" fillId="12" borderId="33" xfId="0" applyFont="1" applyFill="1" applyBorder="1"/>
    <xf numFmtId="0" fontId="9" fillId="12" borderId="34" xfId="0" applyFont="1" applyFill="1" applyBorder="1"/>
    <xf numFmtId="0" fontId="9" fillId="12" borderId="30" xfId="0" applyFont="1" applyFill="1" applyBorder="1" applyAlignment="1">
      <alignment horizontal="center"/>
    </xf>
    <xf numFmtId="0" fontId="9" fillId="12" borderId="25" xfId="0" applyFont="1" applyFill="1" applyBorder="1" applyAlignment="1">
      <alignment horizontal="center"/>
    </xf>
    <xf numFmtId="0" fontId="1" fillId="17" borderId="1" xfId="1" applyFont="1" applyFill="1" applyBorder="1"/>
    <xf numFmtId="0" fontId="0" fillId="11" borderId="1" xfId="0" applyFill="1" applyBorder="1" applyAlignment="1">
      <alignment horizontal="center"/>
    </xf>
    <xf numFmtId="0" fontId="1" fillId="11" borderId="1" xfId="1" applyFont="1" applyFill="1" applyBorder="1"/>
    <xf numFmtId="0" fontId="1" fillId="16" borderId="1" xfId="1" applyFont="1" applyFill="1" applyBorder="1"/>
    <xf numFmtId="0" fontId="0" fillId="15" borderId="1" xfId="0" applyFill="1" applyBorder="1" applyAlignment="1">
      <alignment horizontal="center"/>
    </xf>
    <xf numFmtId="0" fontId="1" fillId="15" borderId="1" xfId="1" applyFont="1" applyFill="1" applyBorder="1"/>
    <xf numFmtId="0" fontId="1" fillId="18" borderId="1" xfId="1" applyFont="1" applyFill="1" applyBorder="1"/>
    <xf numFmtId="0" fontId="0" fillId="3" borderId="1" xfId="0" applyFill="1" applyBorder="1" applyAlignment="1">
      <alignment horizontal="center"/>
    </xf>
    <xf numFmtId="0" fontId="1" fillId="3" borderId="1" xfId="1" applyFont="1" applyFill="1" applyBorder="1"/>
    <xf numFmtId="0" fontId="1" fillId="14" borderId="1" xfId="1" applyFont="1" applyFill="1" applyBorder="1"/>
    <xf numFmtId="0" fontId="0" fillId="13" borderId="1" xfId="0" applyFill="1" applyBorder="1" applyAlignment="1">
      <alignment horizontal="center"/>
    </xf>
    <xf numFmtId="0" fontId="1" fillId="13" borderId="1" xfId="1" applyFont="1" applyFill="1" applyBorder="1"/>
    <xf numFmtId="0" fontId="8" fillId="11" borderId="2" xfId="1" applyFont="1" applyFill="1" applyBorder="1" applyAlignment="1">
      <alignment vertical="center"/>
    </xf>
    <xf numFmtId="0" fontId="1" fillId="17" borderId="3" xfId="1" applyFont="1" applyFill="1" applyBorder="1"/>
    <xf numFmtId="0" fontId="0" fillId="11" borderId="3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8" fillId="11" borderId="5" xfId="1" applyFont="1" applyFill="1" applyBorder="1" applyAlignment="1">
      <alignment vertical="center"/>
    </xf>
    <xf numFmtId="0" fontId="0" fillId="11" borderId="6" xfId="0" applyFill="1" applyBorder="1" applyAlignment="1">
      <alignment horizontal="center"/>
    </xf>
    <xf numFmtId="0" fontId="8" fillId="17" borderId="7" xfId="1" applyFont="1" applyFill="1" applyBorder="1"/>
    <xf numFmtId="0" fontId="1" fillId="11" borderId="8" xfId="1" applyFont="1" applyFill="1" applyBorder="1"/>
    <xf numFmtId="0" fontId="0" fillId="11" borderId="8" xfId="0" applyFill="1" applyBorder="1" applyAlignment="1">
      <alignment horizontal="center"/>
    </xf>
    <xf numFmtId="0" fontId="0" fillId="11" borderId="9" xfId="0" applyFill="1" applyBorder="1" applyAlignment="1">
      <alignment horizontal="center"/>
    </xf>
    <xf numFmtId="0" fontId="8" fillId="15" borderId="2" xfId="1" applyFont="1" applyFill="1" applyBorder="1" applyAlignment="1">
      <alignment vertical="center"/>
    </xf>
    <xf numFmtId="0" fontId="1" fillId="16" borderId="3" xfId="1" applyFont="1" applyFill="1" applyBorder="1"/>
    <xf numFmtId="0" fontId="0" fillId="15" borderId="3" xfId="0" applyFill="1" applyBorder="1" applyAlignment="1">
      <alignment horizontal="center"/>
    </xf>
    <xf numFmtId="0" fontId="0" fillId="15" borderId="4" xfId="0" applyFill="1" applyBorder="1" applyAlignment="1">
      <alignment horizontal="center"/>
    </xf>
    <xf numFmtId="0" fontId="8" fillId="15" borderId="5" xfId="1" applyFont="1" applyFill="1" applyBorder="1" applyAlignment="1">
      <alignment vertical="center"/>
    </xf>
    <xf numFmtId="0" fontId="0" fillId="15" borderId="6" xfId="0" applyFill="1" applyBorder="1" applyAlignment="1">
      <alignment horizontal="center"/>
    </xf>
    <xf numFmtId="0" fontId="8" fillId="15" borderId="7" xfId="1" applyFont="1" applyFill="1" applyBorder="1" applyAlignment="1">
      <alignment vertical="center"/>
    </xf>
    <xf numFmtId="0" fontId="1" fillId="15" borderId="8" xfId="1" applyFont="1" applyFill="1" applyBorder="1"/>
    <xf numFmtId="0" fontId="0" fillId="15" borderId="8" xfId="0" applyFill="1" applyBorder="1" applyAlignment="1">
      <alignment horizontal="center"/>
    </xf>
    <xf numFmtId="0" fontId="0" fillId="15" borderId="9" xfId="0" applyFill="1" applyBorder="1" applyAlignment="1">
      <alignment horizontal="center"/>
    </xf>
    <xf numFmtId="0" fontId="8" fillId="3" borderId="2" xfId="0" applyFont="1" applyFill="1" applyBorder="1"/>
    <xf numFmtId="0" fontId="1" fillId="18" borderId="3" xfId="1" applyFont="1" applyFill="1" applyBorder="1"/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8" fillId="3" borderId="5" xfId="0" applyFont="1" applyFill="1" applyBorder="1"/>
    <xf numFmtId="0" fontId="8" fillId="3" borderId="7" xfId="0" applyFont="1" applyFill="1" applyBorder="1"/>
    <xf numFmtId="0" fontId="1" fillId="3" borderId="8" xfId="1" applyFont="1" applyFill="1" applyBorder="1"/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8" fillId="13" borderId="2" xfId="0" applyFont="1" applyFill="1" applyBorder="1"/>
    <xf numFmtId="0" fontId="1" fillId="14" borderId="3" xfId="1" applyFont="1" applyFill="1" applyBorder="1"/>
    <xf numFmtId="0" fontId="0" fillId="13" borderId="3" xfId="0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8" fillId="13" borderId="5" xfId="0" applyFont="1" applyFill="1" applyBorder="1"/>
    <xf numFmtId="0" fontId="0" fillId="13" borderId="6" xfId="0" applyFill="1" applyBorder="1" applyAlignment="1">
      <alignment horizontal="center"/>
    </xf>
    <xf numFmtId="0" fontId="8" fillId="13" borderId="7" xfId="0" applyFont="1" applyFill="1" applyBorder="1"/>
    <xf numFmtId="0" fontId="1" fillId="13" borderId="8" xfId="1" applyFont="1" applyFill="1" applyBorder="1"/>
    <xf numFmtId="0" fontId="0" fillId="13" borderId="8" xfId="0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0" xfId="0" applyFont="1" applyAlignment="1">
      <alignment wrapText="1"/>
    </xf>
    <xf numFmtId="0" fontId="10" fillId="0" borderId="13" xfId="0" applyFont="1" applyBorder="1"/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/>
    <xf numFmtId="0" fontId="2" fillId="0" borderId="1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0" fillId="0" borderId="5" xfId="0" applyBorder="1"/>
    <xf numFmtId="0" fontId="2" fillId="0" borderId="5" xfId="0" applyFont="1" applyBorder="1"/>
    <xf numFmtId="0" fontId="2" fillId="0" borderId="10" xfId="0" applyFont="1" applyBorder="1"/>
    <xf numFmtId="0" fontId="2" fillId="0" borderId="7" xfId="0" applyFont="1" applyBorder="1"/>
    <xf numFmtId="0" fontId="11" fillId="0" borderId="0" xfId="0" applyFont="1" applyAlignment="1">
      <alignment vertical="top"/>
    </xf>
    <xf numFmtId="0" fontId="10" fillId="7" borderId="0" xfId="0" applyFont="1" applyFill="1"/>
    <xf numFmtId="0" fontId="10" fillId="7" borderId="0" xfId="0" applyFont="1" applyFill="1" applyAlignment="1">
      <alignment horizontal="center"/>
    </xf>
    <xf numFmtId="0" fontId="10" fillId="0" borderId="5" xfId="0" applyFont="1" applyBorder="1"/>
    <xf numFmtId="14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2" fillId="7" borderId="28" xfId="1" applyFont="1" applyFill="1" applyBorder="1" applyAlignment="1">
      <alignment horizontal="center" vertical="center" textRotation="90" wrapText="1"/>
    </xf>
    <xf numFmtId="0" fontId="12" fillId="6" borderId="28" xfId="1" applyFont="1" applyFill="1" applyBorder="1" applyAlignment="1">
      <alignment horizontal="center" vertical="center" textRotation="90" wrapText="1"/>
    </xf>
    <xf numFmtId="0" fontId="13" fillId="0" borderId="0" xfId="0" applyFont="1" applyAlignment="1">
      <alignment vertical="center" wrapText="1"/>
    </xf>
    <xf numFmtId="0" fontId="14" fillId="0" borderId="0" xfId="0" applyFont="1"/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center" vertical="top"/>
    </xf>
    <xf numFmtId="0" fontId="16" fillId="0" borderId="26" xfId="0" applyFont="1" applyBorder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7" fillId="19" borderId="0" xfId="0" applyFont="1" applyFill="1" applyAlignment="1" applyProtection="1">
      <alignment horizontal="center" vertical="center"/>
      <protection locked="0"/>
    </xf>
    <xf numFmtId="0" fontId="18" fillId="0" borderId="0" xfId="0" applyFont="1" applyAlignment="1">
      <alignment horizontal="left" vertical="center"/>
    </xf>
    <xf numFmtId="0" fontId="15" fillId="0" borderId="26" xfId="0" applyFont="1" applyBorder="1" applyAlignment="1">
      <alignment horizontal="center" vertical="top"/>
    </xf>
    <xf numFmtId="0" fontId="19" fillId="4" borderId="1" xfId="0" applyFont="1" applyFill="1" applyBorder="1" applyAlignment="1" applyProtection="1">
      <alignment horizontal="center"/>
      <protection locked="0"/>
    </xf>
    <xf numFmtId="0" fontId="14" fillId="7" borderId="0" xfId="0" applyFont="1" applyFill="1" applyAlignment="1">
      <alignment horizontal="right"/>
    </xf>
    <xf numFmtId="0" fontId="14" fillId="7" borderId="0" xfId="0" applyFont="1" applyFill="1" applyAlignment="1">
      <alignment vertical="top"/>
    </xf>
    <xf numFmtId="0" fontId="14" fillId="7" borderId="26" xfId="0" applyFont="1" applyFill="1" applyBorder="1"/>
    <xf numFmtId="14" fontId="14" fillId="4" borderId="1" xfId="0" applyNumberFormat="1" applyFont="1" applyFill="1" applyBorder="1" applyAlignment="1" applyProtection="1">
      <alignment horizontal="center" vertical="top" wrapText="1"/>
      <protection locked="0"/>
    </xf>
    <xf numFmtId="0" fontId="19" fillId="3" borderId="1" xfId="0" applyFont="1" applyFill="1" applyBorder="1" applyAlignment="1">
      <alignment horizontal="center"/>
    </xf>
    <xf numFmtId="0" fontId="14" fillId="4" borderId="1" xfId="0" applyFont="1" applyFill="1" applyBorder="1" applyAlignment="1" applyProtection="1">
      <alignment horizontal="center" vertical="top" wrapText="1"/>
      <protection locked="0"/>
    </xf>
    <xf numFmtId="0" fontId="13" fillId="7" borderId="38" xfId="0" applyFont="1" applyFill="1" applyBorder="1" applyAlignment="1">
      <alignment horizontal="right"/>
    </xf>
    <xf numFmtId="0" fontId="13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49" fontId="14" fillId="0" borderId="0" xfId="0" applyNumberFormat="1" applyFont="1" applyAlignment="1" applyProtection="1">
      <alignment horizontal="center" vertical="top"/>
      <protection locked="0"/>
    </xf>
    <xf numFmtId="0" fontId="20" fillId="0" borderId="37" xfId="0" applyFont="1" applyBorder="1"/>
    <xf numFmtId="0" fontId="20" fillId="10" borderId="36" xfId="0" applyFont="1" applyFill="1" applyBorder="1"/>
    <xf numFmtId="0" fontId="20" fillId="0" borderId="29" xfId="0" applyFont="1" applyBorder="1"/>
    <xf numFmtId="0" fontId="20" fillId="9" borderId="29" xfId="0" applyFont="1" applyFill="1" applyBorder="1" applyAlignment="1">
      <alignment horizontal="center"/>
    </xf>
    <xf numFmtId="0" fontId="20" fillId="7" borderId="29" xfId="0" applyFont="1" applyFill="1" applyBorder="1" applyAlignment="1">
      <alignment horizontal="center"/>
    </xf>
    <xf numFmtId="0" fontId="14" fillId="7" borderId="29" xfId="0" applyFont="1" applyFill="1" applyBorder="1" applyAlignment="1">
      <alignment horizontal="center"/>
    </xf>
    <xf numFmtId="0" fontId="0" fillId="3" borderId="13" xfId="0" applyFill="1" applyBorder="1"/>
    <xf numFmtId="0" fontId="0" fillId="3" borderId="1" xfId="0" applyFill="1" applyBorder="1"/>
    <xf numFmtId="0" fontId="0" fillId="3" borderId="39" xfId="0" applyFill="1" applyBorder="1"/>
    <xf numFmtId="0" fontId="0" fillId="3" borderId="40" xfId="0" applyFill="1" applyBorder="1" applyAlignment="1">
      <alignment horizontal="center"/>
    </xf>
    <xf numFmtId="0" fontId="2" fillId="3" borderId="25" xfId="0" applyFont="1" applyFill="1" applyBorder="1"/>
    <xf numFmtId="0" fontId="0" fillId="3" borderId="41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42" xfId="0" applyFill="1" applyBorder="1"/>
    <xf numFmtId="0" fontId="21" fillId="0" borderId="0" xfId="0" applyFont="1" applyProtection="1">
      <protection locked="0"/>
    </xf>
    <xf numFmtId="0" fontId="0" fillId="7" borderId="21" xfId="0" applyFill="1" applyBorder="1" applyAlignment="1">
      <alignment horizontal="center"/>
    </xf>
    <xf numFmtId="0" fontId="0" fillId="3" borderId="5" xfId="0" applyFill="1" applyBorder="1" applyAlignment="1">
      <alignment horizontal="right"/>
    </xf>
    <xf numFmtId="0" fontId="0" fillId="3" borderId="7" xfId="0" applyFill="1" applyBorder="1" applyAlignment="1">
      <alignment horizontal="right"/>
    </xf>
    <xf numFmtId="0" fontId="0" fillId="3" borderId="8" xfId="0" applyFill="1" applyBorder="1" applyAlignment="1">
      <alignment horizontal="right"/>
    </xf>
    <xf numFmtId="0" fontId="2" fillId="3" borderId="6" xfId="0" applyFont="1" applyFill="1" applyBorder="1" applyAlignment="1">
      <alignment horizontal="center"/>
    </xf>
    <xf numFmtId="0" fontId="0" fillId="7" borderId="21" xfId="0" applyFill="1" applyBorder="1" applyAlignment="1">
      <alignment horizontal="left"/>
    </xf>
    <xf numFmtId="0" fontId="0" fillId="3" borderId="44" xfId="0" applyFill="1" applyBorder="1" applyAlignment="1">
      <alignment horizontal="center"/>
    </xf>
    <xf numFmtId="0" fontId="0" fillId="0" borderId="0" xfId="0" applyAlignment="1">
      <alignment horizontal="right"/>
    </xf>
    <xf numFmtId="0" fontId="2" fillId="3" borderId="9" xfId="0" applyFont="1" applyFill="1" applyBorder="1"/>
    <xf numFmtId="0" fontId="0" fillId="0" borderId="20" xfId="0" applyBorder="1"/>
    <xf numFmtId="0" fontId="0" fillId="0" borderId="38" xfId="0" applyBorder="1" applyProtection="1">
      <protection locked="0"/>
    </xf>
    <xf numFmtId="0" fontId="0" fillId="0" borderId="38" xfId="0" applyBorder="1"/>
    <xf numFmtId="0" fontId="15" fillId="0" borderId="30" xfId="0" applyFont="1" applyBorder="1" applyAlignment="1">
      <alignment horizontal="center" vertical="top"/>
    </xf>
    <xf numFmtId="0" fontId="15" fillId="0" borderId="21" xfId="0" applyFont="1" applyBorder="1" applyAlignment="1">
      <alignment horizontal="center" vertical="top"/>
    </xf>
    <xf numFmtId="0" fontId="15" fillId="0" borderId="27" xfId="0" applyFont="1" applyBorder="1" applyAlignment="1">
      <alignment horizontal="center" vertical="top"/>
    </xf>
    <xf numFmtId="0" fontId="13" fillId="7" borderId="1" xfId="0" applyFont="1" applyFill="1" applyBorder="1" applyAlignment="1">
      <alignment horizontal="right"/>
    </xf>
    <xf numFmtId="0" fontId="14" fillId="4" borderId="1" xfId="0" applyFont="1" applyFill="1" applyBorder="1" applyAlignment="1" applyProtection="1">
      <alignment horizontal="center" vertical="top" wrapText="1"/>
      <protection locked="0"/>
    </xf>
    <xf numFmtId="0" fontId="14" fillId="4" borderId="1" xfId="0" applyFont="1" applyFill="1" applyBorder="1" applyAlignment="1" applyProtection="1">
      <alignment horizontal="center" vertical="top"/>
      <protection locked="0"/>
    </xf>
    <xf numFmtId="49" fontId="14" fillId="4" borderId="1" xfId="0" applyNumberFormat="1" applyFont="1" applyFill="1" applyBorder="1" applyAlignment="1" applyProtection="1">
      <alignment horizontal="center" vertical="top"/>
      <protection locked="0"/>
    </xf>
    <xf numFmtId="0" fontId="0" fillId="0" borderId="35" xfId="0" applyBorder="1" applyAlignment="1">
      <alignment horizontal="left"/>
    </xf>
    <xf numFmtId="0" fontId="0" fillId="0" borderId="18" xfId="0" applyBorder="1"/>
    <xf numFmtId="0" fontId="0" fillId="0" borderId="36" xfId="0" applyBorder="1" applyAlignment="1">
      <alignment horizontal="right"/>
    </xf>
    <xf numFmtId="0" fontId="0" fillId="0" borderId="45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35" xfId="0" applyBorder="1" applyAlignment="1">
      <alignment horizontal="right"/>
    </xf>
    <xf numFmtId="0" fontId="0" fillId="0" borderId="43" xfId="0" applyBorder="1" applyAlignment="1">
      <alignment horizontal="right"/>
    </xf>
    <xf numFmtId="0" fontId="0" fillId="0" borderId="18" xfId="0" applyBorder="1" applyAlignment="1">
      <alignment horizontal="right"/>
    </xf>
    <xf numFmtId="0" fontId="0" fillId="7" borderId="0" xfId="0" applyFill="1" applyAlignment="1">
      <alignment horizontal="left" vertical="top"/>
    </xf>
    <xf numFmtId="0" fontId="0" fillId="7" borderId="0" xfId="0" applyFill="1" applyAlignment="1">
      <alignment horizontal="center" vertical="top"/>
    </xf>
    <xf numFmtId="0" fontId="4" fillId="7" borderId="0" xfId="0" applyFont="1" applyFill="1" applyAlignment="1">
      <alignment horizontal="right"/>
    </xf>
    <xf numFmtId="0" fontId="6" fillId="3" borderId="5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8" xfId="0" applyBorder="1" applyAlignment="1">
      <alignment horizontal="left"/>
    </xf>
    <xf numFmtId="0" fontId="2" fillId="0" borderId="35" xfId="0" applyFont="1" applyBorder="1" applyAlignment="1">
      <alignment horizontal="left" wrapText="1"/>
    </xf>
    <xf numFmtId="0" fontId="2" fillId="0" borderId="18" xfId="0" applyFont="1" applyBorder="1" applyAlignment="1">
      <alignment horizontal="left" wrapText="1"/>
    </xf>
    <xf numFmtId="0" fontId="0" fillId="3" borderId="25" xfId="0" applyFill="1" applyBorder="1"/>
    <xf numFmtId="0" fontId="0" fillId="3" borderId="41" xfId="0" applyFill="1" applyBorder="1"/>
    <xf numFmtId="0" fontId="5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3" fillId="5" borderId="17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2" fillId="0" borderId="19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0" fillId="7" borderId="0" xfId="0" applyFill="1" applyAlignment="1">
      <alignment horizontal="center"/>
    </xf>
    <xf numFmtId="0" fontId="2" fillId="0" borderId="0" xfId="0" applyFont="1"/>
    <xf numFmtId="0" fontId="23" fillId="0" borderId="0" xfId="3"/>
  </cellXfs>
  <cellStyles count="4">
    <cellStyle name="Link" xfId="3" builtinId="8"/>
    <cellStyle name="Standard" xfId="0" builtinId="0"/>
    <cellStyle name="Standard 2" xfId="1" xr:uid="{00000000-0005-0000-0000-000001000000}"/>
    <cellStyle name="Standard 2 2" xfId="2" xr:uid="{00000000-0005-0000-0000-000002000000}"/>
  </cellStyles>
  <dxfs count="61"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7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0"/>
        </patternFill>
      </fill>
    </dxf>
    <dxf>
      <border outline="0"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/>
        <vertical/>
        <horizontal/>
      </border>
    </dxf>
    <dxf>
      <border outline="0"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/>
        <vertical/>
        <horizontal/>
      </border>
    </dxf>
    <dxf>
      <border outline="0"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dd/mm/yyyy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dd/mm/yyyy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Roboto"/>
        <scheme val="none"/>
      </font>
      <fill>
        <patternFill patternType="solid">
          <fgColor indexed="64"/>
          <bgColor theme="0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ustomXml" Target="../customXml/item4.xml"/><Relationship Id="rId18" Type="http://schemas.openxmlformats.org/officeDocument/2006/relationships/customXml" Target="../customXml/item9.xml"/><Relationship Id="rId26" Type="http://schemas.openxmlformats.org/officeDocument/2006/relationships/customXml" Target="../customXml/item17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2.xml"/><Relationship Id="rId34" Type="http://schemas.openxmlformats.org/officeDocument/2006/relationships/customXml" Target="../customXml/item25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7" Type="http://schemas.openxmlformats.org/officeDocument/2006/relationships/customXml" Target="../customXml/item8.xml"/><Relationship Id="rId25" Type="http://schemas.openxmlformats.org/officeDocument/2006/relationships/customXml" Target="../customXml/item16.xml"/><Relationship Id="rId33" Type="http://schemas.openxmlformats.org/officeDocument/2006/relationships/customXml" Target="../customXml/item2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7.xml"/><Relationship Id="rId20" Type="http://schemas.openxmlformats.org/officeDocument/2006/relationships/customXml" Target="../customXml/item11.xml"/><Relationship Id="rId29" Type="http://schemas.openxmlformats.org/officeDocument/2006/relationships/customXml" Target="../customXml/item20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24" Type="http://schemas.openxmlformats.org/officeDocument/2006/relationships/customXml" Target="../customXml/item15.xml"/><Relationship Id="rId32" Type="http://schemas.openxmlformats.org/officeDocument/2006/relationships/customXml" Target="../customXml/item23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6.xml"/><Relationship Id="rId23" Type="http://schemas.openxmlformats.org/officeDocument/2006/relationships/customXml" Target="../customXml/item14.xml"/><Relationship Id="rId28" Type="http://schemas.openxmlformats.org/officeDocument/2006/relationships/customXml" Target="../customXml/item19.xml"/><Relationship Id="rId10" Type="http://schemas.openxmlformats.org/officeDocument/2006/relationships/customXml" Target="../customXml/item1.xml"/><Relationship Id="rId19" Type="http://schemas.openxmlformats.org/officeDocument/2006/relationships/customXml" Target="../customXml/item10.xml"/><Relationship Id="rId31" Type="http://schemas.openxmlformats.org/officeDocument/2006/relationships/customXml" Target="../customXml/item22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Relationship Id="rId22" Type="http://schemas.openxmlformats.org/officeDocument/2006/relationships/customXml" Target="../customXml/item13.xml"/><Relationship Id="rId27" Type="http://schemas.openxmlformats.org/officeDocument/2006/relationships/customXml" Target="../customXml/item18.xml"/><Relationship Id="rId30" Type="http://schemas.openxmlformats.org/officeDocument/2006/relationships/customXml" Target="../customXml/item21.xml"/><Relationship Id="rId35" Type="http://schemas.openxmlformats.org/officeDocument/2006/relationships/customXml" Target="../customXml/item26.xml"/><Relationship Id="rId8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181855</xdr:colOff>
      <xdr:row>0</xdr:row>
      <xdr:rowOff>35858</xdr:rowOff>
    </xdr:from>
    <xdr:to>
      <xdr:col>13</xdr:col>
      <xdr:colOff>1201239</xdr:colOff>
      <xdr:row>3</xdr:row>
      <xdr:rowOff>97743</xdr:rowOff>
    </xdr:to>
    <xdr:pic>
      <xdr:nvPicPr>
        <xdr:cNvPr id="6" name="irc_mi" descr="Bildergebnis für Deutsche Seglerverband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51008" y="35858"/>
          <a:ext cx="1015574" cy="1027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106908</xdr:colOff>
      <xdr:row>0</xdr:row>
      <xdr:rowOff>120289</xdr:rowOff>
    </xdr:from>
    <xdr:to>
      <xdr:col>10</xdr:col>
      <xdr:colOff>352152</xdr:colOff>
      <xdr:row>4</xdr:row>
      <xdr:rowOff>105047</xdr:rowOff>
    </xdr:to>
    <xdr:pic>
      <xdr:nvPicPr>
        <xdr:cNvPr id="4" name="irc_mi" descr="Bildergebnis für Deutsche Seglerverband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9537" y="120289"/>
          <a:ext cx="1090519" cy="1088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360218</xdr:colOff>
      <xdr:row>0</xdr:row>
      <xdr:rowOff>53727</xdr:rowOff>
    </xdr:from>
    <xdr:to>
      <xdr:col>10</xdr:col>
      <xdr:colOff>637308</xdr:colOff>
      <xdr:row>4</xdr:row>
      <xdr:rowOff>76394</xdr:rowOff>
    </xdr:to>
    <xdr:pic>
      <xdr:nvPicPr>
        <xdr:cNvPr id="4" name="irc_mi" descr="Bildergebnis für Deutsche Seglerverband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3054" y="53727"/>
          <a:ext cx="1136073" cy="1117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Input" displayName="Input" ref="A9:N48" totalsRowShown="0" headerRowDxfId="60" dataDxfId="58" headerRowBorderDxfId="59" headerRowCellStyle="Standard 2">
  <autoFilter ref="A9:N48" xr:uid="{00000000-0009-0000-0100-000007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00000000-0010-0000-0000-000001000000}" name="Beginn" dataDxfId="57"/>
    <tableColumn id="2" xr3:uid="{00000000-0010-0000-0000-000002000000}" name="Ende" dataDxfId="56"/>
    <tableColumn id="10" xr3:uid="{00000000-0010-0000-0000-00000A000000}" name="Jahr" dataDxfId="55">
      <calculatedColumnFormula>YEAR(Input[[#This Row],[Ende]])</calculatedColumnFormula>
    </tableColumn>
    <tableColumn id="3" xr3:uid="{00000000-0010-0000-0000-000003000000}" name="Art der Veranstaltung" dataDxfId="54"/>
    <tableColumn id="4" xr3:uid="{00000000-0010-0000-0000-000004000000}" name="bei Club" dataDxfId="53"/>
    <tableColumn id="13" xr3:uid="{5D349696-2F96-4077-B484-FA071DB2476A}" name="Name der Veranstaltung (optional)" dataDxfId="52"/>
    <tableColumn id="14" xr3:uid="{A41471DA-2010-4091-984E-C98A6A17BABE}" name="Link bei Manage2Sail (otional)" dataDxfId="51"/>
    <tableColumn id="5" xr3:uid="{00000000-0010-0000-0000-000005000000}" name="Revier" dataDxfId="50"/>
    <tableColumn id="6" xr3:uid="{00000000-0010-0000-0000-000006000000}" name="Bootsklasse" dataDxfId="49"/>
    <tableColumn id="7" xr3:uid="{00000000-0010-0000-0000-000007000000}" name="ausgeübte Funktion" dataDxfId="48"/>
    <tableColumn id="8" xr3:uid="{00000000-0010-0000-0000-000008000000}" name="Anzahl Starter" dataDxfId="47"/>
    <tableColumn id="9" xr3:uid="{00000000-0010-0000-0000-000009000000}" name="verhandelte Proteste" dataDxfId="46"/>
    <tableColumn id="11" xr3:uid="{00000000-0010-0000-0000-00000B000000}" name="Unterrichtseinheiten" dataDxfId="45"/>
    <tableColumn id="12" xr3:uid="{00000000-0010-0000-0000-00000C000000}" name="Nachweis / Dokumentation" dataDxfId="44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9000000}" name="Grundlagenausbildung" displayName="Grundlagenausbildung" ref="A20:A22" totalsRowShown="0">
  <autoFilter ref="A20:A22" xr:uid="{00000000-0009-0000-0100-00000B000000}"/>
  <tableColumns count="1">
    <tableColumn id="1" xr3:uid="{00000000-0010-0000-0900-000001000000}" name="Grundseminar"/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A000000}" name="Fortbildung." displayName="Fortbildung." ref="C20:C22" totalsRowShown="0" dataDxfId="34" tableBorderDxfId="33">
  <autoFilter ref="C20:C22" xr:uid="{00000000-0009-0000-0100-00000E000000}"/>
  <tableColumns count="1">
    <tableColumn id="1" xr3:uid="{00000000-0010-0000-0A00-000001000000}" name="Fortbildung" dataDxfId="32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B000000}" name="Verbandsregatta" displayName="Verbandsregatta" ref="E20:E26" totalsRowShown="0" dataDxfId="31" tableBorderDxfId="30" dataCellStyle="Standard 2">
  <autoFilter ref="E20:E26" xr:uid="{00000000-0009-0000-0100-00000F000000}"/>
  <tableColumns count="1">
    <tableColumn id="1" xr3:uid="{00000000-0010-0000-0B00-000001000000}" name="Verbandsregatta" dataDxfId="29" dataCellStyle="Standard 2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C000000}" name="Hochwertige_Regatta" displayName="Hochwertige_Regatta" ref="G20:G26" totalsRowShown="0" dataDxfId="28" tableBorderDxfId="27" dataCellStyle="Standard 2">
  <autoFilter ref="G20:G26" xr:uid="{00000000-0009-0000-0100-000010000000}"/>
  <tableColumns count="1">
    <tableColumn id="1" xr3:uid="{00000000-0010-0000-0C00-000001000000}" name="Hochwertige_Regatta" dataDxfId="26" dataCellStyle="Standard 2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D000000}" name="Ranglistenregatta" displayName="Ranglistenregatta" ref="I20:I26" totalsRowShown="0" dataDxfId="25" tableBorderDxfId="24" dataCellStyle="Standard 2">
  <autoFilter ref="I20:I26" xr:uid="{00000000-0009-0000-0100-000011000000}"/>
  <tableColumns count="1">
    <tableColumn id="1" xr3:uid="{00000000-0010-0000-0D00-000001000000}" name="Ranglistenregatta" dataDxfId="23" dataCellStyle="Standard 2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E000000}" name="Praxisseminar" displayName="Praxisseminar" ref="A25:A27" totalsRowShown="0" tableBorderDxfId="22">
  <autoFilter ref="A25:A27" xr:uid="{00000000-0009-0000-0100-000012000000}"/>
  <tableColumns count="1">
    <tableColumn id="1" xr3:uid="{00000000-0010-0000-0E00-000001000000}" name="Praxisseminar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F000000}" name="Aufbauseminar_Nat_L" displayName="Aufbauseminar_Nat_L" ref="C25:C27" totalsRowShown="0" tableBorderDxfId="21">
  <autoFilter ref="C25:C27" xr:uid="{00000000-0009-0000-0100-000013000000}"/>
  <tableColumns count="1">
    <tableColumn id="1" xr3:uid="{00000000-0010-0000-0F00-000001000000}" name="Aufbauseminar_Nat_L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0000000}" name="Segler" displayName="Segler" ref="A29:A30" totalsRowShown="0">
  <autoFilter ref="A29:A30" xr:uid="{00000000-0009-0000-0100-000014000000}"/>
  <tableColumns count="1">
    <tableColumn id="1" xr3:uid="{00000000-0010-0000-1000-000001000000}" name="Segler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le1" displayName="Tabelle1" ref="A3:A5" totalsRowShown="0">
  <autoFilter ref="A3:A5" xr:uid="{00000000-0009-0000-0100-000001000000}"/>
  <tableColumns count="1">
    <tableColumn id="1" xr3:uid="{00000000-0010-0000-0100-000001000000}" name="Lizenzen WFL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elle2" displayName="Tabelle2" ref="C3:C5" totalsRowShown="0">
  <autoFilter ref="C3:C5" xr:uid="{00000000-0009-0000-0100-000002000000}"/>
  <tableColumns count="1">
    <tableColumn id="1" xr3:uid="{00000000-0010-0000-0200-000001000000}" name="Lizenzen SR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elle3" displayName="Tabelle3" ref="E3:E5" totalsRowShown="0">
  <autoFilter ref="E3:E5" xr:uid="{00000000-0009-0000-0100-000003000000}"/>
  <tableColumns count="1">
    <tableColumn id="1" xr3:uid="{00000000-0010-0000-0300-000001000000}" name="Was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Veranstaltung" displayName="Veranstaltung" ref="A9:A16" totalsRowShown="0" headerRowDxfId="43" dataDxfId="42">
  <autoFilter ref="A9:A16" xr:uid="{00000000-0009-0000-0100-000004000000}"/>
  <tableColumns count="1">
    <tableColumn id="1" xr3:uid="{00000000-0010-0000-0400-000001000000}" name="Veranstaltung" dataDxfId="4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Funktion" displayName="Funktion" ref="C9:C15" totalsRowShown="0" headerRowDxfId="40" dataDxfId="39" dataCellStyle="Standard 2">
  <autoFilter ref="C9:C15" xr:uid="{00000000-0009-0000-0100-000005000000}"/>
  <tableColumns count="1">
    <tableColumn id="1" xr3:uid="{00000000-0010-0000-0500-000001000000}" name="Funktion" dataDxfId="38" dataCellStyle="Standard 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Tabelle6" displayName="Tabelle6" ref="G3:G7" totalsRowShown="0" dataDxfId="37" tableBorderDxfId="36">
  <autoFilter ref="G3:G7" xr:uid="{00000000-0009-0000-0100-000006000000}"/>
  <tableColumns count="1">
    <tableColumn id="1" xr3:uid="{00000000-0010-0000-0600-000001000000}" name="Antrag auf" dataDxfId="35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elle8" displayName="Tabelle8" ref="E9:E13" totalsRowShown="0">
  <autoFilter ref="E9:E13" xr:uid="{00000000-0009-0000-0100-000008000000}"/>
  <tableColumns count="1">
    <tableColumn id="1" xr3:uid="{00000000-0010-0000-0700-000001000000}" name="Nachweis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elle9" displayName="Tabelle9" ref="G9:G12" totalsRowShown="0">
  <autoFilter ref="G9:G12" xr:uid="{00000000-0009-0000-0100-000009000000}"/>
  <tableColumns count="1">
    <tableColumn id="1" xr3:uid="{00000000-0010-0000-0800-000001000000}" name="Anerkennung fü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sv.org/downloads/informationspflichten-nach-artikel-12-13-und-14-ds-gvo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17" Type="http://schemas.openxmlformats.org/officeDocument/2006/relationships/table" Target="../tables/table17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P48"/>
  <sheetViews>
    <sheetView showGridLines="0" zoomScale="94" zoomScaleNormal="94" zoomScalePageLayoutView="70" workbookViewId="0">
      <selection activeCell="H17" sqref="H17"/>
    </sheetView>
  </sheetViews>
  <sheetFormatPr baseColWidth="10" defaultRowHeight="14.25" x14ac:dyDescent="0.2"/>
  <cols>
    <col min="1" max="1" width="11.625" customWidth="1"/>
    <col min="2" max="2" width="12.875" customWidth="1"/>
    <col min="3" max="3" width="5.375" bestFit="1" customWidth="1"/>
    <col min="4" max="4" width="19.5" bestFit="1" customWidth="1"/>
    <col min="5" max="7" width="7.875" customWidth="1"/>
    <col min="8" max="8" width="11.125" bestFit="1" customWidth="1"/>
    <col min="9" max="9" width="13.125" customWidth="1"/>
    <col min="10" max="10" width="21.375" style="18" bestFit="1" customWidth="1"/>
    <col min="11" max="11" width="14.625" style="18" bestFit="1" customWidth="1"/>
    <col min="12" max="12" width="18.5" style="18" bestFit="1" customWidth="1"/>
    <col min="13" max="14" width="18.5" customWidth="1"/>
    <col min="15" max="15" width="30.125" customWidth="1"/>
    <col min="16" max="17" width="26.875" customWidth="1"/>
    <col min="18" max="19" width="21.625" customWidth="1"/>
    <col min="20" max="20" width="15.375" customWidth="1"/>
    <col min="21" max="22" width="11.125" customWidth="1"/>
  </cols>
  <sheetData>
    <row r="1" spans="1:16" s="26" customFormat="1" ht="31.35" customHeight="1" x14ac:dyDescent="0.2">
      <c r="A1" s="157" t="s">
        <v>72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9"/>
    </row>
    <row r="2" spans="1:16" s="101" customFormat="1" ht="12.75" x14ac:dyDescent="0.2">
      <c r="A2" s="111" t="s">
        <v>90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3"/>
    </row>
    <row r="3" spans="1:16" s="26" customFormat="1" ht="31.35" customHeight="1" x14ac:dyDescent="0.2">
      <c r="A3" s="114"/>
      <c r="B3" s="115"/>
      <c r="C3" s="116" t="s">
        <v>91</v>
      </c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7"/>
    </row>
    <row r="4" spans="1:16" ht="15.6" customHeight="1" x14ac:dyDescent="0.25">
      <c r="A4" s="160" t="s">
        <v>8</v>
      </c>
      <c r="B4" s="160"/>
      <c r="C4" s="160"/>
      <c r="D4" s="118"/>
      <c r="E4" s="160" t="s">
        <v>9</v>
      </c>
      <c r="F4" s="160"/>
      <c r="G4" s="160"/>
      <c r="H4" s="160"/>
      <c r="I4" s="118"/>
      <c r="J4" s="119" t="s">
        <v>87</v>
      </c>
      <c r="K4" s="161"/>
      <c r="L4" s="161"/>
      <c r="M4" s="120"/>
      <c r="N4" s="121"/>
    </row>
    <row r="5" spans="1:16" ht="15.75" x14ac:dyDescent="0.25">
      <c r="A5" s="160" t="s">
        <v>10</v>
      </c>
      <c r="B5" s="160"/>
      <c r="C5" s="160"/>
      <c r="D5" s="118"/>
      <c r="E5" s="160" t="s">
        <v>71</v>
      </c>
      <c r="F5" s="160"/>
      <c r="G5" s="160"/>
      <c r="H5" s="160"/>
      <c r="I5" s="118"/>
      <c r="J5" s="119" t="s">
        <v>89</v>
      </c>
      <c r="K5" s="162"/>
      <c r="L5" s="162"/>
      <c r="M5" s="120" t="s">
        <v>111</v>
      </c>
      <c r="N5" s="122"/>
    </row>
    <row r="6" spans="1:16" ht="15.75" x14ac:dyDescent="0.25">
      <c r="A6" s="160" t="s">
        <v>61</v>
      </c>
      <c r="B6" s="160"/>
      <c r="C6" s="160"/>
      <c r="D6" s="123">
        <f>YEAR(MIN(Input[Beginn]))</f>
        <v>1900</v>
      </c>
      <c r="E6" s="160" t="s">
        <v>62</v>
      </c>
      <c r="F6" s="160"/>
      <c r="G6" s="160"/>
      <c r="H6" s="160"/>
      <c r="I6" s="123">
        <f>D6+3</f>
        <v>1903</v>
      </c>
      <c r="J6" s="119" t="s">
        <v>88</v>
      </c>
      <c r="K6" s="163"/>
      <c r="L6" s="163"/>
      <c r="M6" s="120" t="s">
        <v>112</v>
      </c>
      <c r="N6" s="124"/>
    </row>
    <row r="7" spans="1:16" ht="15.75" x14ac:dyDescent="0.25">
      <c r="A7" s="125"/>
      <c r="B7" s="125"/>
      <c r="C7" s="126"/>
      <c r="D7" s="127"/>
      <c r="E7" s="126"/>
      <c r="F7" s="126"/>
      <c r="G7" s="126"/>
      <c r="H7" s="126"/>
      <c r="I7" s="127"/>
      <c r="J7" s="128"/>
      <c r="K7" s="129"/>
      <c r="L7" s="129"/>
      <c r="M7" s="120"/>
      <c r="N7" s="121"/>
    </row>
    <row r="8" spans="1:16" ht="15.75" thickBot="1" x14ac:dyDescent="0.3">
      <c r="A8" s="130" t="s">
        <v>110</v>
      </c>
      <c r="B8" s="131"/>
      <c r="C8" s="132" t="s">
        <v>63</v>
      </c>
      <c r="D8" s="132"/>
      <c r="E8" s="132"/>
      <c r="F8" s="132"/>
      <c r="G8" s="132"/>
      <c r="H8" s="132"/>
      <c r="I8" s="132"/>
      <c r="J8" s="132"/>
      <c r="K8" s="133"/>
      <c r="L8" s="134" t="s">
        <v>70</v>
      </c>
      <c r="M8" s="135"/>
      <c r="N8" s="121"/>
      <c r="O8" s="10"/>
    </row>
    <row r="9" spans="1:16" s="109" customFormat="1" ht="112.7" customHeight="1" x14ac:dyDescent="0.25">
      <c r="A9" s="107" t="s">
        <v>56</v>
      </c>
      <c r="B9" s="107" t="s">
        <v>57</v>
      </c>
      <c r="C9" s="107" t="s">
        <v>59</v>
      </c>
      <c r="D9" s="108" t="s">
        <v>55</v>
      </c>
      <c r="E9" s="107" t="s">
        <v>49</v>
      </c>
      <c r="F9" s="107" t="s">
        <v>116</v>
      </c>
      <c r="G9" s="107" t="s">
        <v>117</v>
      </c>
      <c r="H9" s="107" t="s">
        <v>50</v>
      </c>
      <c r="I9" s="107" t="s">
        <v>51</v>
      </c>
      <c r="J9" s="108" t="s">
        <v>52</v>
      </c>
      <c r="K9" s="107" t="s">
        <v>53</v>
      </c>
      <c r="L9" s="107" t="s">
        <v>54</v>
      </c>
      <c r="M9" s="107" t="s">
        <v>60</v>
      </c>
      <c r="N9" s="107" t="s">
        <v>66</v>
      </c>
      <c r="P9" s="110"/>
    </row>
    <row r="10" spans="1:16" x14ac:dyDescent="0.2">
      <c r="A10" s="105"/>
      <c r="B10" s="105"/>
      <c r="C10">
        <f>YEAR(Input[[#This Row],[Ende]])</f>
        <v>1900</v>
      </c>
      <c r="D10" s="144"/>
      <c r="E10" s="144"/>
      <c r="F10" s="144"/>
      <c r="G10" s="144"/>
      <c r="H10" s="144"/>
      <c r="I10" s="144"/>
      <c r="J10" s="27"/>
      <c r="K10" s="106"/>
      <c r="L10" s="106"/>
      <c r="M10" s="106"/>
      <c r="N10" s="27"/>
    </row>
    <row r="11" spans="1:16" x14ac:dyDescent="0.2">
      <c r="A11" s="105"/>
      <c r="B11" s="105"/>
      <c r="C11">
        <f>YEAR(Input[[#This Row],[Ende]])</f>
        <v>1900</v>
      </c>
      <c r="D11" s="144"/>
      <c r="E11" s="144"/>
      <c r="F11" s="144"/>
      <c r="G11" s="144"/>
      <c r="H11" s="144"/>
      <c r="I11" s="144"/>
      <c r="J11" s="27"/>
      <c r="K11" s="106"/>
      <c r="L11" s="106"/>
      <c r="M11" s="106"/>
      <c r="N11" s="27"/>
    </row>
    <row r="12" spans="1:16" x14ac:dyDescent="0.2">
      <c r="A12" s="105"/>
      <c r="B12" s="105"/>
      <c r="C12">
        <f>YEAR(Input[[#This Row],[Ende]])</f>
        <v>1900</v>
      </c>
      <c r="D12" s="144"/>
      <c r="E12" s="144"/>
      <c r="F12" s="144"/>
      <c r="G12" s="144"/>
      <c r="H12" s="144"/>
      <c r="I12" s="144"/>
      <c r="J12" s="27"/>
      <c r="K12" s="106"/>
      <c r="L12" s="106"/>
      <c r="M12" s="106"/>
      <c r="N12" s="27"/>
    </row>
    <row r="13" spans="1:16" x14ac:dyDescent="0.2">
      <c r="A13" s="105"/>
      <c r="B13" s="105"/>
      <c r="C13">
        <f>YEAR(Input[[#This Row],[Ende]])</f>
        <v>1900</v>
      </c>
      <c r="D13" s="144"/>
      <c r="E13" s="144"/>
      <c r="F13" s="144"/>
      <c r="G13" s="144"/>
      <c r="H13" s="144"/>
      <c r="I13" s="144"/>
      <c r="J13" s="27"/>
      <c r="K13" s="106"/>
      <c r="L13" s="106"/>
      <c r="M13" s="106"/>
      <c r="N13" s="27"/>
    </row>
    <row r="14" spans="1:16" x14ac:dyDescent="0.2">
      <c r="A14" s="105"/>
      <c r="B14" s="105"/>
      <c r="C14">
        <f>YEAR(Input[[#This Row],[Ende]])</f>
        <v>1900</v>
      </c>
      <c r="D14" s="144"/>
      <c r="E14" s="144"/>
      <c r="F14" s="144"/>
      <c r="G14" s="144"/>
      <c r="H14" s="144"/>
      <c r="I14" s="144"/>
      <c r="J14" s="27"/>
      <c r="K14" s="106"/>
      <c r="L14" s="106"/>
      <c r="M14" s="106"/>
      <c r="N14" s="27"/>
    </row>
    <row r="15" spans="1:16" x14ac:dyDescent="0.2">
      <c r="A15" s="105"/>
      <c r="B15" s="105"/>
      <c r="C15">
        <f>YEAR(Input[[#This Row],[Ende]])</f>
        <v>1900</v>
      </c>
      <c r="D15" s="144"/>
      <c r="E15" s="144"/>
      <c r="F15" s="144"/>
      <c r="G15" s="144"/>
      <c r="H15" s="144"/>
      <c r="I15" s="144"/>
      <c r="J15" s="27"/>
      <c r="K15" s="106"/>
      <c r="L15" s="106"/>
      <c r="M15" s="106"/>
      <c r="N15" s="27"/>
    </row>
    <row r="16" spans="1:16" x14ac:dyDescent="0.2">
      <c r="A16" s="105"/>
      <c r="B16" s="105"/>
      <c r="C16">
        <f>YEAR(Input[[#This Row],[Ende]])</f>
        <v>1900</v>
      </c>
      <c r="D16" s="144"/>
      <c r="E16" s="144"/>
      <c r="F16" s="144"/>
      <c r="G16" s="144"/>
      <c r="H16" s="144"/>
      <c r="I16" s="144"/>
      <c r="J16" s="27"/>
      <c r="K16" s="106"/>
      <c r="L16" s="106"/>
      <c r="M16" s="106"/>
      <c r="N16" s="27"/>
    </row>
    <row r="17" spans="1:14" x14ac:dyDescent="0.2">
      <c r="A17" s="105"/>
      <c r="B17" s="105"/>
      <c r="C17">
        <f>YEAR(Input[[#This Row],[Ende]])</f>
        <v>1900</v>
      </c>
      <c r="D17" s="144"/>
      <c r="E17" s="144"/>
      <c r="F17" s="144"/>
      <c r="G17" s="144"/>
      <c r="H17" s="144"/>
      <c r="I17" s="144"/>
      <c r="J17" s="27"/>
      <c r="K17" s="106"/>
      <c r="L17" s="106"/>
      <c r="M17" s="106"/>
      <c r="N17" s="27"/>
    </row>
    <row r="18" spans="1:14" x14ac:dyDescent="0.2">
      <c r="A18" s="105"/>
      <c r="B18" s="105"/>
      <c r="C18">
        <f>YEAR(Input[[#This Row],[Ende]])</f>
        <v>1900</v>
      </c>
      <c r="D18" s="144"/>
      <c r="E18" s="144"/>
      <c r="F18" s="144"/>
      <c r="G18" s="144"/>
      <c r="H18" s="144"/>
      <c r="I18" s="144"/>
      <c r="J18" s="27"/>
      <c r="K18" s="106"/>
      <c r="L18" s="106"/>
      <c r="M18" s="106"/>
      <c r="N18" s="27"/>
    </row>
    <row r="19" spans="1:14" x14ac:dyDescent="0.2">
      <c r="A19" s="105"/>
      <c r="B19" s="105"/>
      <c r="C19">
        <f>YEAR(Input[[#This Row],[Ende]])</f>
        <v>1900</v>
      </c>
      <c r="D19" s="144"/>
      <c r="E19" s="144"/>
      <c r="F19" s="144"/>
      <c r="G19" s="144"/>
      <c r="H19" s="144"/>
      <c r="I19" s="144"/>
      <c r="J19" s="27"/>
      <c r="K19" s="106"/>
      <c r="L19" s="106"/>
      <c r="M19" s="106"/>
      <c r="N19" s="27"/>
    </row>
    <row r="20" spans="1:14" x14ac:dyDescent="0.2">
      <c r="A20" s="105"/>
      <c r="B20" s="105"/>
      <c r="C20">
        <f>YEAR(Input[[#This Row],[Ende]])</f>
        <v>1900</v>
      </c>
      <c r="D20" s="144"/>
      <c r="E20" s="144"/>
      <c r="F20" s="144"/>
      <c r="G20" s="144"/>
      <c r="H20" s="144"/>
      <c r="I20" s="144"/>
      <c r="J20" s="27"/>
      <c r="K20" s="106"/>
      <c r="L20" s="106"/>
      <c r="M20" s="106"/>
      <c r="N20" s="27"/>
    </row>
    <row r="21" spans="1:14" x14ac:dyDescent="0.2">
      <c r="A21" s="105"/>
      <c r="B21" s="105"/>
      <c r="C21">
        <f>YEAR(Input[[#This Row],[Ende]])</f>
        <v>1900</v>
      </c>
      <c r="D21" s="144"/>
      <c r="E21" s="144"/>
      <c r="F21" s="144"/>
      <c r="G21" s="144"/>
      <c r="H21" s="144"/>
      <c r="I21" s="144"/>
      <c r="J21" s="27"/>
      <c r="K21" s="106"/>
      <c r="L21" s="106"/>
      <c r="M21" s="106"/>
      <c r="N21" s="27"/>
    </row>
    <row r="22" spans="1:14" x14ac:dyDescent="0.2">
      <c r="A22" s="105"/>
      <c r="B22" s="105"/>
      <c r="C22">
        <f>YEAR(Input[[#This Row],[Ende]])</f>
        <v>1900</v>
      </c>
      <c r="D22" s="144"/>
      <c r="E22" s="144"/>
      <c r="F22" s="144"/>
      <c r="G22" s="144"/>
      <c r="H22" s="144"/>
      <c r="I22" s="144"/>
      <c r="J22" s="27"/>
      <c r="K22" s="106"/>
      <c r="L22" s="106"/>
      <c r="M22" s="106"/>
      <c r="N22" s="27"/>
    </row>
    <row r="23" spans="1:14" x14ac:dyDescent="0.2">
      <c r="A23" s="105"/>
      <c r="B23" s="105"/>
      <c r="C23">
        <f>YEAR(Input[[#This Row],[Ende]])</f>
        <v>1900</v>
      </c>
      <c r="D23" s="144"/>
      <c r="E23" s="144"/>
      <c r="F23" s="144"/>
      <c r="G23" s="144"/>
      <c r="H23" s="144"/>
      <c r="I23" s="144"/>
      <c r="J23" s="27"/>
      <c r="K23" s="106"/>
      <c r="L23" s="106"/>
      <c r="M23" s="106"/>
      <c r="N23" s="27"/>
    </row>
    <row r="24" spans="1:14" x14ac:dyDescent="0.2">
      <c r="A24" s="105"/>
      <c r="B24" s="105"/>
      <c r="C24">
        <f>YEAR(Input[[#This Row],[Ende]])</f>
        <v>1900</v>
      </c>
      <c r="D24" s="144"/>
      <c r="E24" s="144"/>
      <c r="F24" s="144"/>
      <c r="G24" s="144"/>
      <c r="H24" s="144"/>
      <c r="I24" s="144"/>
      <c r="J24" s="27"/>
      <c r="K24" s="106"/>
      <c r="L24" s="106"/>
      <c r="M24" s="106"/>
      <c r="N24" s="27"/>
    </row>
    <row r="25" spans="1:14" x14ac:dyDescent="0.2">
      <c r="A25" s="105"/>
      <c r="B25" s="105"/>
      <c r="C25">
        <f>YEAR(Input[[#This Row],[Ende]])</f>
        <v>1900</v>
      </c>
      <c r="D25" s="144"/>
      <c r="E25" s="144"/>
      <c r="F25" s="144"/>
      <c r="G25" s="144"/>
      <c r="H25" s="144"/>
      <c r="I25" s="144"/>
      <c r="J25" s="27"/>
      <c r="K25" s="106"/>
      <c r="L25" s="106"/>
      <c r="M25" s="106"/>
      <c r="N25" s="27"/>
    </row>
    <row r="26" spans="1:14" x14ac:dyDescent="0.2">
      <c r="A26" s="105"/>
      <c r="B26" s="105"/>
      <c r="C26">
        <f>YEAR(Input[[#This Row],[Ende]])</f>
        <v>1900</v>
      </c>
      <c r="D26" s="144"/>
      <c r="E26" s="144"/>
      <c r="F26" s="144"/>
      <c r="G26" s="144"/>
      <c r="H26" s="144"/>
      <c r="I26" s="144"/>
      <c r="J26" s="27"/>
      <c r="K26" s="106"/>
      <c r="L26" s="106"/>
      <c r="M26" s="106"/>
      <c r="N26" s="27"/>
    </row>
    <row r="27" spans="1:14" x14ac:dyDescent="0.2">
      <c r="A27" s="105"/>
      <c r="B27" s="105"/>
      <c r="C27">
        <f>YEAR(Input[[#This Row],[Ende]])</f>
        <v>1900</v>
      </c>
      <c r="D27" s="144"/>
      <c r="E27" s="144"/>
      <c r="F27" s="144"/>
      <c r="G27" s="144"/>
      <c r="H27" s="144"/>
      <c r="I27" s="144"/>
      <c r="J27" s="27"/>
      <c r="K27" s="106"/>
      <c r="L27" s="106"/>
      <c r="M27" s="106"/>
      <c r="N27" s="27"/>
    </row>
    <row r="28" spans="1:14" x14ac:dyDescent="0.2">
      <c r="A28" s="105"/>
      <c r="B28" s="105"/>
      <c r="C28">
        <f>YEAR(Input[[#This Row],[Ende]])</f>
        <v>1900</v>
      </c>
      <c r="D28" s="144"/>
      <c r="E28" s="144"/>
      <c r="F28" s="144"/>
      <c r="G28" s="144"/>
      <c r="H28" s="144"/>
      <c r="I28" s="144"/>
      <c r="J28" s="27"/>
      <c r="K28" s="106"/>
      <c r="L28" s="106"/>
      <c r="M28" s="106"/>
      <c r="N28" s="27"/>
    </row>
    <row r="29" spans="1:14" x14ac:dyDescent="0.2">
      <c r="A29" s="105"/>
      <c r="B29" s="105"/>
      <c r="C29">
        <f>YEAR(Input[[#This Row],[Ende]])</f>
        <v>1900</v>
      </c>
      <c r="D29" s="144"/>
      <c r="E29" s="144"/>
      <c r="F29" s="144"/>
      <c r="G29" s="144"/>
      <c r="H29" s="144"/>
      <c r="I29" s="144"/>
      <c r="J29" s="27"/>
      <c r="K29" s="106"/>
      <c r="L29" s="106"/>
      <c r="M29" s="106"/>
      <c r="N29" s="27"/>
    </row>
    <row r="30" spans="1:14" x14ac:dyDescent="0.2">
      <c r="A30" s="105"/>
      <c r="B30" s="105"/>
      <c r="C30">
        <f>YEAR(Input[[#This Row],[Ende]])</f>
        <v>1900</v>
      </c>
      <c r="D30" s="144"/>
      <c r="E30" s="144"/>
      <c r="F30" s="144"/>
      <c r="G30" s="144"/>
      <c r="H30" s="144"/>
      <c r="I30" s="144"/>
      <c r="J30" s="27"/>
      <c r="K30" s="106"/>
      <c r="L30" s="106"/>
      <c r="M30" s="106"/>
      <c r="N30" s="27"/>
    </row>
    <row r="31" spans="1:14" x14ac:dyDescent="0.2">
      <c r="A31" s="105"/>
      <c r="B31" s="105"/>
      <c r="C31">
        <f>YEAR(Input[[#This Row],[Ende]])</f>
        <v>1900</v>
      </c>
      <c r="D31" s="144"/>
      <c r="E31" s="144"/>
      <c r="F31" s="144"/>
      <c r="G31" s="144"/>
      <c r="H31" s="144"/>
      <c r="I31" s="144"/>
      <c r="J31" s="27"/>
      <c r="K31" s="106"/>
      <c r="L31" s="106"/>
      <c r="M31" s="106"/>
      <c r="N31" s="27"/>
    </row>
    <row r="32" spans="1:14" x14ac:dyDescent="0.2">
      <c r="A32" s="105"/>
      <c r="B32" s="105"/>
      <c r="C32">
        <f>YEAR(Input[[#This Row],[Ende]])</f>
        <v>1900</v>
      </c>
      <c r="D32" s="144"/>
      <c r="E32" s="144"/>
      <c r="F32" s="144"/>
      <c r="G32" s="144"/>
      <c r="H32" s="144"/>
      <c r="I32" s="144"/>
      <c r="J32" s="27"/>
      <c r="K32" s="106"/>
      <c r="L32" s="106"/>
      <c r="M32" s="106"/>
      <c r="N32" s="27"/>
    </row>
    <row r="33" spans="1:14" x14ac:dyDescent="0.2">
      <c r="A33" s="105"/>
      <c r="B33" s="105"/>
      <c r="C33">
        <f>YEAR(Input[[#This Row],[Ende]])</f>
        <v>1900</v>
      </c>
      <c r="D33" s="144"/>
      <c r="E33" s="144"/>
      <c r="F33" s="144"/>
      <c r="G33" s="144"/>
      <c r="H33" s="144"/>
      <c r="I33" s="144"/>
      <c r="J33" s="27"/>
      <c r="K33" s="106"/>
      <c r="L33" s="106"/>
      <c r="M33" s="106"/>
      <c r="N33" s="27"/>
    </row>
    <row r="34" spans="1:14" x14ac:dyDescent="0.2">
      <c r="A34" s="105"/>
      <c r="B34" s="105"/>
      <c r="C34">
        <f>YEAR(Input[[#This Row],[Ende]])</f>
        <v>1900</v>
      </c>
      <c r="D34" s="144"/>
      <c r="E34" s="144"/>
      <c r="F34" s="144"/>
      <c r="G34" s="144"/>
      <c r="H34" s="144"/>
      <c r="I34" s="144"/>
      <c r="J34" s="27"/>
      <c r="K34" s="106"/>
      <c r="L34" s="106"/>
      <c r="M34" s="106"/>
      <c r="N34" s="27"/>
    </row>
    <row r="35" spans="1:14" x14ac:dyDescent="0.2">
      <c r="A35" s="105"/>
      <c r="B35" s="105"/>
      <c r="C35">
        <f>YEAR(Input[[#This Row],[Ende]])</f>
        <v>1900</v>
      </c>
      <c r="D35" s="144"/>
      <c r="E35" s="144"/>
      <c r="F35" s="144"/>
      <c r="G35" s="144"/>
      <c r="H35" s="144"/>
      <c r="I35" s="144"/>
      <c r="J35" s="27"/>
      <c r="K35" s="106"/>
      <c r="L35" s="106"/>
      <c r="M35" s="106"/>
      <c r="N35" s="27"/>
    </row>
    <row r="36" spans="1:14" x14ac:dyDescent="0.2">
      <c r="A36" s="105"/>
      <c r="B36" s="105"/>
      <c r="C36">
        <f>YEAR(Input[[#This Row],[Ende]])</f>
        <v>1900</v>
      </c>
      <c r="D36" s="144"/>
      <c r="E36" s="144"/>
      <c r="F36" s="144"/>
      <c r="G36" s="144"/>
      <c r="H36" s="144"/>
      <c r="I36" s="144"/>
      <c r="J36" s="27"/>
      <c r="K36" s="106"/>
      <c r="L36" s="106"/>
      <c r="M36" s="106"/>
      <c r="N36" s="27"/>
    </row>
    <row r="37" spans="1:14" x14ac:dyDescent="0.2">
      <c r="A37" s="105"/>
      <c r="B37" s="105"/>
      <c r="C37">
        <f>YEAR(Input[[#This Row],[Ende]])</f>
        <v>1900</v>
      </c>
      <c r="D37" s="144"/>
      <c r="E37" s="144"/>
      <c r="F37" s="144"/>
      <c r="G37" s="144"/>
      <c r="H37" s="144"/>
      <c r="I37" s="144"/>
      <c r="J37" s="27"/>
      <c r="K37" s="106"/>
      <c r="L37" s="106"/>
      <c r="M37" s="106"/>
      <c r="N37" s="27"/>
    </row>
    <row r="38" spans="1:14" x14ac:dyDescent="0.2">
      <c r="A38" s="105"/>
      <c r="B38" s="105"/>
      <c r="C38">
        <f>YEAR(Input[[#This Row],[Ende]])</f>
        <v>1900</v>
      </c>
      <c r="D38" s="144"/>
      <c r="E38" s="144"/>
      <c r="F38" s="144"/>
      <c r="G38" s="144"/>
      <c r="H38" s="144"/>
      <c r="I38" s="144"/>
      <c r="J38" s="27"/>
      <c r="K38" s="106"/>
      <c r="L38" s="106"/>
      <c r="M38" s="106"/>
      <c r="N38" s="27"/>
    </row>
    <row r="39" spans="1:14" x14ac:dyDescent="0.2">
      <c r="A39" s="105"/>
      <c r="B39" s="105"/>
      <c r="C39">
        <f>YEAR(Input[[#This Row],[Ende]])</f>
        <v>1900</v>
      </c>
      <c r="D39" s="144"/>
      <c r="E39" s="144"/>
      <c r="F39" s="144"/>
      <c r="G39" s="144"/>
      <c r="H39" s="144"/>
      <c r="I39" s="144"/>
      <c r="J39" s="27"/>
      <c r="K39" s="106"/>
      <c r="L39" s="106"/>
      <c r="M39" s="106"/>
      <c r="N39" s="27"/>
    </row>
    <row r="40" spans="1:14" x14ac:dyDescent="0.2">
      <c r="A40" s="105"/>
      <c r="B40" s="105"/>
      <c r="C40">
        <f>YEAR(Input[[#This Row],[Ende]])</f>
        <v>1900</v>
      </c>
      <c r="D40" s="144"/>
      <c r="E40" s="144"/>
      <c r="F40" s="144"/>
      <c r="G40" s="144"/>
      <c r="H40" s="144"/>
      <c r="I40" s="144"/>
      <c r="J40" s="27"/>
      <c r="K40" s="106"/>
      <c r="L40" s="106"/>
      <c r="M40" s="106"/>
      <c r="N40" s="27"/>
    </row>
    <row r="41" spans="1:14" x14ac:dyDescent="0.2">
      <c r="A41" s="105"/>
      <c r="B41" s="105"/>
      <c r="C41">
        <f>YEAR(Input[[#This Row],[Ende]])</f>
        <v>1900</v>
      </c>
      <c r="D41" s="144"/>
      <c r="E41" s="144"/>
      <c r="F41" s="144"/>
      <c r="G41" s="144"/>
      <c r="H41" s="144"/>
      <c r="I41" s="144"/>
      <c r="J41" s="27"/>
      <c r="K41" s="106"/>
      <c r="L41" s="106"/>
      <c r="M41" s="106"/>
      <c r="N41" s="27"/>
    </row>
    <row r="42" spans="1:14" x14ac:dyDescent="0.2">
      <c r="A42" s="105"/>
      <c r="B42" s="105"/>
      <c r="C42">
        <f>YEAR(Input[[#This Row],[Ende]])</f>
        <v>1900</v>
      </c>
      <c r="D42" s="144"/>
      <c r="E42" s="144"/>
      <c r="F42" s="144"/>
      <c r="G42" s="144"/>
      <c r="H42" s="144"/>
      <c r="I42" s="144"/>
      <c r="J42" s="27"/>
      <c r="K42" s="106"/>
      <c r="L42" s="106"/>
      <c r="M42" s="106"/>
      <c r="N42" s="27"/>
    </row>
    <row r="43" spans="1:14" x14ac:dyDescent="0.2">
      <c r="A43" s="105"/>
      <c r="B43" s="105"/>
      <c r="C43">
        <f>YEAR(Input[[#This Row],[Ende]])</f>
        <v>1900</v>
      </c>
      <c r="D43" s="144"/>
      <c r="E43" s="144"/>
      <c r="F43" s="144"/>
      <c r="G43" s="144"/>
      <c r="H43" s="144"/>
      <c r="I43" s="144"/>
      <c r="J43" s="27"/>
      <c r="K43" s="106"/>
      <c r="L43" s="106"/>
      <c r="M43" s="106"/>
      <c r="N43" s="27"/>
    </row>
    <row r="44" spans="1:14" x14ac:dyDescent="0.2">
      <c r="A44" s="105"/>
      <c r="B44" s="105"/>
      <c r="C44">
        <f>YEAR(Input[[#This Row],[Ende]])</f>
        <v>1900</v>
      </c>
      <c r="D44" s="144"/>
      <c r="E44" s="144"/>
      <c r="F44" s="144"/>
      <c r="G44" s="144"/>
      <c r="H44" s="144"/>
      <c r="I44" s="144"/>
      <c r="J44" s="27"/>
      <c r="K44" s="106"/>
      <c r="L44" s="106"/>
      <c r="M44" s="106"/>
      <c r="N44" s="27"/>
    </row>
    <row r="45" spans="1:14" x14ac:dyDescent="0.2">
      <c r="A45" s="105"/>
      <c r="B45" s="105"/>
      <c r="C45">
        <f>YEAR(Input[[#This Row],[Ende]])</f>
        <v>1900</v>
      </c>
      <c r="D45" s="144"/>
      <c r="E45" s="144"/>
      <c r="F45" s="144"/>
      <c r="G45" s="144"/>
      <c r="H45" s="144"/>
      <c r="I45" s="144"/>
      <c r="J45" s="27"/>
      <c r="K45" s="106"/>
      <c r="L45" s="106"/>
      <c r="M45" s="106"/>
      <c r="N45" s="27"/>
    </row>
    <row r="46" spans="1:14" x14ac:dyDescent="0.2">
      <c r="A46" s="105"/>
      <c r="B46" s="105"/>
      <c r="C46">
        <f>YEAR(Input[[#This Row],[Ende]])</f>
        <v>1900</v>
      </c>
      <c r="D46" s="144"/>
      <c r="E46" s="144"/>
      <c r="F46" s="144"/>
      <c r="G46" s="144"/>
      <c r="H46" s="144"/>
      <c r="I46" s="144"/>
      <c r="J46" s="27"/>
      <c r="K46" s="106"/>
      <c r="L46" s="106"/>
      <c r="M46" s="106"/>
      <c r="N46" s="27"/>
    </row>
    <row r="47" spans="1:14" x14ac:dyDescent="0.2">
      <c r="A47" s="105"/>
      <c r="B47" s="105"/>
      <c r="C47">
        <f>YEAR(Input[[#This Row],[Ende]])</f>
        <v>1900</v>
      </c>
      <c r="D47" s="144"/>
      <c r="E47" s="144"/>
      <c r="F47" s="144"/>
      <c r="G47" s="144"/>
      <c r="H47" s="144"/>
      <c r="I47" s="144"/>
      <c r="J47" s="27"/>
      <c r="K47" s="106"/>
      <c r="L47" s="106"/>
      <c r="M47" s="106"/>
      <c r="N47" s="27"/>
    </row>
    <row r="48" spans="1:14" x14ac:dyDescent="0.2">
      <c r="A48" s="105"/>
      <c r="B48" s="105"/>
      <c r="C48">
        <f>YEAR(Input[[#This Row],[Ende]])</f>
        <v>1900</v>
      </c>
      <c r="D48" s="144"/>
      <c r="E48" s="144"/>
      <c r="F48" s="144"/>
      <c r="G48" s="144"/>
      <c r="H48" s="144"/>
      <c r="I48" s="144"/>
      <c r="J48" s="27"/>
      <c r="K48" s="106"/>
      <c r="L48" s="106"/>
      <c r="M48" s="106"/>
      <c r="N48" s="27"/>
    </row>
  </sheetData>
  <sheetProtection algorithmName="SHA-512" hashValue="Y+x+I5cRw7MsiXBBjaI+iBYqyXnhcU7kzKMn4TUAwGXPIXNNim3v2aEYm5Elf3lmcue4LOGPJGVYQm0wL+WQIw==" saltValue="Be/6FMHllwR4KtL+W0LWOw==" spinCount="100000" sheet="1" selectLockedCells="1"/>
  <mergeCells count="10">
    <mergeCell ref="A1:N1"/>
    <mergeCell ref="A6:C6"/>
    <mergeCell ref="A4:C4"/>
    <mergeCell ref="A5:C5"/>
    <mergeCell ref="E4:H4"/>
    <mergeCell ref="E5:H5"/>
    <mergeCell ref="E6:H6"/>
    <mergeCell ref="K4:L4"/>
    <mergeCell ref="K5:L5"/>
    <mergeCell ref="K6:L6"/>
  </mergeCells>
  <phoneticPr fontId="22" type="noConversion"/>
  <conditionalFormatting sqref="A10:H10 A11:D48 C10:C48 J10:N48 E11:H15 E16:I48">
    <cfRule type="cellIs" dxfId="20" priority="32" operator="equal">
      <formula>1900</formula>
    </cfRule>
  </conditionalFormatting>
  <conditionalFormatting sqref="B10:B48">
    <cfRule type="expression" dxfId="19" priority="11">
      <formula>YEAR($B10)&gt;$I$6</formula>
    </cfRule>
    <cfRule type="expression" dxfId="18" priority="16">
      <formula>$B10&lt;$A10</formula>
    </cfRule>
  </conditionalFormatting>
  <conditionalFormatting sqref="C10:C48">
    <cfRule type="cellIs" dxfId="17" priority="35" operator="greaterThan">
      <formula>$I$6</formula>
    </cfRule>
  </conditionalFormatting>
  <conditionalFormatting sqref="I10:I15">
    <cfRule type="cellIs" dxfId="16" priority="1" operator="equal">
      <formula>1900</formula>
    </cfRule>
  </conditionalFormatting>
  <dataValidations xWindow="301" yWindow="643" count="16">
    <dataValidation type="list" allowBlank="1" showInputMessage="1" showErrorMessage="1" sqref="A3" xr:uid="{F539B8AF-110F-4CA4-9950-6680B8568753}">
      <formula1>"Ja,Nein"</formula1>
    </dataValidation>
    <dataValidation showInputMessage="1" showErrorMessage="1" errorTitle="Nachname erforderlich" error="Bitte den Nachnamen eingeben" promptTitle="Name" prompt="Bitte den Nachnamen eingeben" sqref="D4" xr:uid="{C3D3BE09-3066-4AE2-938F-97AF1FB37FFC}"/>
    <dataValidation type="date" showInputMessage="1" showErrorMessage="1" errorTitle="richtiges Geburtsdatum" error="Bitte gebe Sie das Geburtsdatum im Format tt.mm.jjjj ein!" promptTitle="Geburtsdatum" prompt="Bitte das Geburtsdatum tt.mm.jjjj eingeben" sqref="N5" xr:uid="{FEC6A95E-1661-470E-B2C6-B5AC8FF9BB17}">
      <formula1>13881</formula1>
      <formula2>40543</formula2>
    </dataValidation>
    <dataValidation showInputMessage="1" showErrorMessage="1" errorTitle="Fehlende E-Mailadresse" error="Bitte ergänzen Sie eine E-Mailadresse!" promptTitle="Bitte E-Mailadresse eingeben" prompt="Bitte geben Sie eine E-Mailadresse ein." sqref="N6" xr:uid="{D644738E-A430-4CC4-AA83-EEB9B7FE203A}"/>
    <dataValidation type="textLength" operator="greaterThan" allowBlank="1" showInputMessage="1" showErrorMessage="1" errorTitle="Anschrift unvollständig" error="Bitte ergänzen Sie den Straßennamen." promptTitle="Straße und Hausnummer" prompt="Bitte geben Sie den Straßennamen gefolgt von der Hausnummer ein" sqref="K4:L4" xr:uid="{6E0A3586-E0F6-4512-A5E9-78320C71E879}">
      <formula1>4</formula1>
    </dataValidation>
    <dataValidation allowBlank="1" showInputMessage="1" showErrorMessage="1" errorTitle="PLZ un Ort" error="PLZ und Ort ergänzen!" promptTitle="Postleitzahl und Ort" prompt="Bitte geben Sie Ihre Postleitzahl und den Ort ein" sqref="K5:L5" xr:uid="{F780BB97-A3E6-4A05-9171-148134B47F1F}"/>
    <dataValidation type="date" operator="greaterThanOrEqual" allowBlank="1" showInputMessage="1" showErrorMessage="1" errorTitle="Datumseingabe" error="Veranstaltungen vor dem 01.01.2020 können nicht mehr berücksichtigt werden!_x000a_" promptTitle="Veranstaltungsbeginn" prompt="Bitte geben Sie den Veranstaltungsbeginn im Format tt.mm.jjj ein" sqref="A10:A31" xr:uid="{456D2D3D-EBFD-44B6-8B83-2DE023D0B00A}">
      <formula1>43831</formula1>
    </dataValidation>
    <dataValidation type="date" operator="greaterThanOrEqual" allowBlank="1" showInputMessage="1" showErrorMessage="1" errorTitle="falsches Datum" error="Daten vor dem 01.01.2015 können nicht mehr gewertet werden!_x000a_Bitte Datumsformat tt.mm.jjjj wählen." promptTitle="Enddatum" prompt="Bitte das Datum für das Veranstaltungsende eingeben im Format tt.mm.jjjj" sqref="B10:B42" xr:uid="{0CBD7889-B11A-432F-9DEB-428505F2B7A5}">
      <formula1>43831</formula1>
    </dataValidation>
    <dataValidation type="textLength" operator="greaterThanOrEqual" showInputMessage="1" showErrorMessage="1" errorTitle="Vorname fehlt" error="Auch ein Vorname wäre nett!" promptTitle="Vorname" prompt="Bitte geben Sie Ihren Vornamen ein!" sqref="I4" xr:uid="{FE8BC9FA-3BAB-4094-97AA-1FE86160896C}">
      <formula1>1</formula1>
    </dataValidation>
    <dataValidation allowBlank="1" showInputMessage="1" showErrorMessage="1" prompt="Wird automatisch berechnet aus der Datumseingabe der Veranstaltungen" sqref="D6" xr:uid="{101F3514-5350-48F6-856D-5F6408F6C0CC}"/>
    <dataValidation allowBlank="1" showInputMessage="1" showErrorMessage="1" prompt="Keine Eingabe erforderlich, wird automatisch generiert." sqref="I6" xr:uid="{D5E14B42-1393-4EB8-8D43-B4F931930C39}"/>
    <dataValidation type="list" showInputMessage="1" showErrorMessage="1" errorTitle="Veröffentlichung" error="Bitte eine Auswahl aus JA oder NEIN treffen!" promptTitle="Einverständnis" prompt="Bitte wählen Sie JA oder NEIN" sqref="B3" xr:uid="{8F87CF1F-BE51-4AEA-8D8A-D7B12575D848}">
      <formula1>"Ja,Nein"</formula1>
    </dataValidation>
    <dataValidation allowBlank="1" showInputMessage="1" showErrorMessage="1" prompt="Bitte entweder Kürzel eingeben UND im Nachbarfeld die Vereinsnr. hinzufügen_x000a_ODER wenn die Vereinsnr. unbekannt den vollständigen Vereinsnamen eingeben." sqref="D5" xr:uid="{B30135EA-D479-4C5C-BC59-84E9059EBF2D}"/>
    <dataValidation allowBlank="1" showInputMessage="1" showErrorMessage="1" prompt="Bitte die DSV-Verinsnr. eintragen (z.B. HA004)" sqref="I5" xr:uid="{5869E15C-2681-4875-9E35-DD67B4E628AA}"/>
    <dataValidation type="whole" showInputMessage="1" showErrorMessage="1" errorTitle="UE-Fehler" error="Hoppla, der Wert sollte mindestens 1 sein, mehr als 20 ist kaum möglich!" promptTitle="Unterrichtseinheiten" prompt="Nur für Seminare: Bitte geben Sie ein wieviel Unterrichtseinheiten (= 45 Minuten) das Seminar hatte." sqref="M10:M48" xr:uid="{7A51DAAD-56EE-4C80-8EE7-D5F224B1687D}">
      <formula1>1</formula1>
      <formula2>20</formula2>
    </dataValidation>
    <dataValidation allowBlank="1" showInputMessage="1" showErrorMessage="1" prompt="Eingabe nicht erforderlich, wird automatisch aus den Anfangs- und Enddaten errechnet." sqref="C10:C48" xr:uid="{C7276A8C-A62F-463E-9CA2-24D4C15C48B6}"/>
  </dataValidations>
  <pageMargins left="0.70866141732283472" right="0.70866141732283472" top="0.78740157480314965" bottom="0.78740157480314965" header="0.31496062992125984" footer="0.31496062992125984"/>
  <pageSetup paperSize="9" scale="59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xWindow="301" yWindow="643" count="4">
        <x14:dataValidation type="list" allowBlank="1" showInputMessage="1" showErrorMessage="1" errorTitle="Nachweis" error="Bitte einen Wert mit dem kleinen Pfeil rechts aufrufen und auswählen!" promptTitle="Nachweis" prompt="Bitte auswählen (kleiner Pfeil rechts für Auswahl)" xr:uid="{04998963-29CA-4E62-8DBB-7A04F3DEF038}">
          <x14:formula1>
            <xm:f>Hintergrund!$E$10:$E$13</xm:f>
          </x14:formula1>
          <xm:sqref>N10</xm:sqref>
        </x14:dataValidation>
        <x14:dataValidation type="list" allowBlank="1" showInputMessage="1" showErrorMessage="1" xr:uid="{00000000-0002-0000-0000-000001000000}">
          <x14:formula1>
            <xm:f>Hintergrund!$E$10:$E$13</xm:f>
          </x14:formula1>
          <xm:sqref>N11:N48</xm:sqref>
        </x14:dataValidation>
        <x14:dataValidation type="list" showInputMessage="1" showErrorMessage="1" errorTitle="Funktion" error="Bitte nur eine Funktionen angeben, die in der Dropdownliste (kleiner Pfeil rechts) enthalten ist!" promptTitle="Funktion" prompt="Bitte mit dem Pfeil rechts das Dropdownmenü öffnen und auswählen._x000a_ACHTUNG: Bei Seminaren wählen Sie bitte die Funktion aus, für die das Seminar qualifizieren soll: Als entweder &quot;Obmann Protestkomitee&quot; oder &quot;Wettfahrtleiter&quot;!" xr:uid="{29074EB0-230B-4217-B0DA-627E7F4C2B22}">
          <x14:formula1>
            <xm:f>Hintergrund!$C$10:$C$15</xm:f>
          </x14:formula1>
          <xm:sqref>J10:J48</xm:sqref>
        </x14:dataValidation>
        <x14:dataValidation type="list" showInputMessage="1" showErrorMessage="1" errorTitle="Veranstaltungart ungültig" error="Bitte geben Sie KEINEN Freitext ein, sondern wählen Sie aus der Dropdownliste (kleiner Pfeil rechts neben der Zelle!)" promptTitle="Veranstaltungsart" prompt="Bitte klicken Sie rechts auf den Pfeil und wählen Sie einen Veranstaltungstyp aus der Dropdownliste!" xr:uid="{B984B38A-DD85-45B8-A796-5CAE0AD1F348}">
          <x14:formula1>
            <xm:f>Hintergrund!$A$10:$A$16</xm:f>
          </x14:formula1>
          <xm:sqref>D11:D48 D10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BE1D7-DDE5-441F-91B4-79D8317BFF6E}">
  <dimension ref="A1:A7"/>
  <sheetViews>
    <sheetView tabSelected="1" workbookViewId="0">
      <selection activeCell="H21" sqref="H21"/>
    </sheetView>
  </sheetViews>
  <sheetFormatPr baseColWidth="10" defaultRowHeight="14.25" x14ac:dyDescent="0.2"/>
  <sheetData>
    <row r="1" spans="1:1" ht="15" x14ac:dyDescent="0.25">
      <c r="A1" s="210" t="s">
        <v>120</v>
      </c>
    </row>
    <row r="2" spans="1:1" x14ac:dyDescent="0.2">
      <c r="A2" t="s">
        <v>121</v>
      </c>
    </row>
    <row r="3" spans="1:1" x14ac:dyDescent="0.2">
      <c r="A3" t="s">
        <v>122</v>
      </c>
    </row>
    <row r="4" spans="1:1" x14ac:dyDescent="0.2">
      <c r="A4" t="s">
        <v>123</v>
      </c>
    </row>
    <row r="6" spans="1:1" x14ac:dyDescent="0.2">
      <c r="A6" t="s">
        <v>124</v>
      </c>
    </row>
    <row r="7" spans="1:1" x14ac:dyDescent="0.2">
      <c r="A7" s="211" t="s">
        <v>125</v>
      </c>
    </row>
  </sheetData>
  <sheetProtection algorithmName="SHA-512" hashValue="AqFtWBGF6JISARQNAzO0XW6tMQSO0jqnSN61/wEelwik+Dw+6I/PSGE/IjMxKyKGjHBaW6pi2lAy0CVazl9TUQ==" saltValue="YdrV23QeT66IVGynVlqveQ==" spinCount="100000" sheet="1" objects="1" scenarios="1"/>
  <hyperlinks>
    <hyperlink ref="A7" r:id="rId1" xr:uid="{24932223-785E-4DAB-875E-FB68B6382B41}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K44"/>
  <sheetViews>
    <sheetView zoomScale="80" zoomScaleNormal="80" zoomScaleSheetLayoutView="55" workbookViewId="0">
      <selection activeCell="C4" sqref="C4"/>
    </sheetView>
  </sheetViews>
  <sheetFormatPr baseColWidth="10" defaultRowHeight="14.25" x14ac:dyDescent="0.2"/>
  <cols>
    <col min="1" max="1" width="32.625" customWidth="1"/>
    <col min="2" max="2" width="13.125" customWidth="1"/>
    <col min="4" max="4" width="22" bestFit="1" customWidth="1"/>
    <col min="5" max="5" width="18.625" customWidth="1"/>
    <col min="6" max="6" width="15.5" customWidth="1"/>
    <col min="7" max="7" width="14.625" customWidth="1"/>
    <col min="8" max="8" width="24.125" customWidth="1"/>
    <col min="9" max="9" width="20.625" bestFit="1" customWidth="1"/>
    <col min="11" max="11" width="19.875" customWidth="1"/>
  </cols>
  <sheetData>
    <row r="1" spans="1:11" ht="27" customHeight="1" x14ac:dyDescent="0.3">
      <c r="A1" s="183" t="s">
        <v>29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1" ht="20.100000000000001" customHeight="1" x14ac:dyDescent="0.25">
      <c r="A2" s="174" t="s">
        <v>8</v>
      </c>
      <c r="B2" s="174"/>
      <c r="C2" s="23">
        <f>Dateneingabe!D4</f>
        <v>0</v>
      </c>
      <c r="D2" s="21" t="s">
        <v>9</v>
      </c>
      <c r="E2" s="23">
        <f>Dateneingabe!I4</f>
        <v>0</v>
      </c>
      <c r="F2" s="10"/>
      <c r="G2" s="172" t="str">
        <f>Dateneingabe!K4&amp;", "&amp;Dateneingabe!K5</f>
        <v xml:space="preserve">, </v>
      </c>
      <c r="H2" s="172"/>
      <c r="I2" s="172"/>
      <c r="J2" s="10"/>
      <c r="K2" s="10"/>
    </row>
    <row r="3" spans="1:11" ht="20.100000000000001" customHeight="1" thickBot="1" x14ac:dyDescent="0.3">
      <c r="A3" s="174" t="s">
        <v>10</v>
      </c>
      <c r="B3" s="174"/>
      <c r="C3" s="23">
        <f>Dateneingabe!D5</f>
        <v>0</v>
      </c>
      <c r="D3" s="21" t="s">
        <v>26</v>
      </c>
      <c r="E3" s="23">
        <f>Dateneingabe!I5</f>
        <v>0</v>
      </c>
      <c r="F3" s="10"/>
      <c r="G3" s="172">
        <f>Dateneingabe!K6</f>
        <v>0</v>
      </c>
      <c r="H3" s="172"/>
      <c r="I3" s="172"/>
      <c r="J3" s="10"/>
      <c r="K3" s="10"/>
    </row>
    <row r="4" spans="1:11" ht="20.100000000000001" customHeight="1" thickBot="1" x14ac:dyDescent="0.3">
      <c r="A4" s="21"/>
      <c r="B4" s="21" t="s">
        <v>22</v>
      </c>
      <c r="C4" s="22" t="s">
        <v>109</v>
      </c>
      <c r="D4" s="21" t="s">
        <v>23</v>
      </c>
      <c r="E4" s="22" t="s">
        <v>24</v>
      </c>
      <c r="F4" s="10"/>
      <c r="G4" s="173"/>
      <c r="H4" s="173"/>
      <c r="I4" s="173"/>
      <c r="J4" s="10"/>
      <c r="K4" s="10"/>
    </row>
    <row r="5" spans="1:11" ht="15" thickBot="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33.6" customHeight="1" x14ac:dyDescent="0.2">
      <c r="A6" s="194" t="s">
        <v>77</v>
      </c>
      <c r="B6" s="195"/>
      <c r="C6" s="198" t="s">
        <v>78</v>
      </c>
      <c r="D6" s="199"/>
      <c r="E6" s="200"/>
      <c r="F6" s="193" t="s">
        <v>79</v>
      </c>
      <c r="G6" s="189"/>
      <c r="H6" s="190"/>
      <c r="I6" s="188" t="s">
        <v>80</v>
      </c>
      <c r="J6" s="189"/>
      <c r="K6" s="190"/>
    </row>
    <row r="7" spans="1:11" s="95" customFormat="1" ht="27.6" customHeight="1" x14ac:dyDescent="0.2">
      <c r="A7" s="96" t="s">
        <v>98</v>
      </c>
      <c r="B7" s="94" t="str">
        <f>IF($G$41&gt;39,"erfüllt","nicht erfüllt")</f>
        <v>nicht erfüllt</v>
      </c>
      <c r="C7" s="191" t="s">
        <v>100</v>
      </c>
      <c r="D7" s="192"/>
      <c r="E7" s="94" t="str">
        <f>IF($G$41&gt;49,"erfüllt","nicht erfüllt")</f>
        <v>nicht erfüllt</v>
      </c>
      <c r="F7" s="191" t="s">
        <v>101</v>
      </c>
      <c r="G7" s="192"/>
      <c r="H7" s="94" t="str">
        <f>IF($G$41&gt;69,"erfüllt","nicht erfüllt")</f>
        <v>nicht erfüllt</v>
      </c>
      <c r="I7" s="191" t="s">
        <v>101</v>
      </c>
      <c r="J7" s="192"/>
      <c r="K7" s="94" t="str">
        <f>IF($G$41&gt;69,"erfüllt","nicht erfüllt")</f>
        <v>nicht erfüllt</v>
      </c>
    </row>
    <row r="8" spans="1:11" x14ac:dyDescent="0.2">
      <c r="A8" s="104" t="s">
        <v>84</v>
      </c>
      <c r="B8" s="90">
        <f>$F$41</f>
        <v>0</v>
      </c>
      <c r="C8" s="164" t="s">
        <v>84</v>
      </c>
      <c r="D8" s="178"/>
      <c r="E8" s="90">
        <f>$F$41</f>
        <v>0</v>
      </c>
      <c r="F8" s="164" t="s">
        <v>84</v>
      </c>
      <c r="G8" s="178"/>
      <c r="H8" s="90">
        <f>$F$41</f>
        <v>0</v>
      </c>
      <c r="I8" s="164" t="s">
        <v>84</v>
      </c>
      <c r="J8" s="178"/>
      <c r="K8" s="90">
        <f>$F$41</f>
        <v>0</v>
      </c>
    </row>
    <row r="9" spans="1:11" s="89" customFormat="1" ht="30" x14ac:dyDescent="0.25">
      <c r="A9" s="88" t="s">
        <v>99</v>
      </c>
      <c r="B9" s="90">
        <f>$H$41</f>
        <v>0</v>
      </c>
      <c r="C9" s="179" t="s">
        <v>83</v>
      </c>
      <c r="D9" s="180"/>
      <c r="E9" s="93">
        <f>$H$41</f>
        <v>0</v>
      </c>
      <c r="F9" s="179" t="s">
        <v>83</v>
      </c>
      <c r="G9" s="180"/>
      <c r="H9" s="93">
        <f>$H$41</f>
        <v>0</v>
      </c>
      <c r="I9" s="179" t="s">
        <v>83</v>
      </c>
      <c r="J9" s="180"/>
      <c r="K9" s="93">
        <f>$H$41</f>
        <v>0</v>
      </c>
    </row>
    <row r="10" spans="1:11" ht="15" x14ac:dyDescent="0.25">
      <c r="A10" s="98" t="s">
        <v>18</v>
      </c>
      <c r="B10" s="92" t="str">
        <f>IF(($F$41+$B$9)&gt;69,"erfüllt","nicht erfüllt")</f>
        <v>nicht erfüllt</v>
      </c>
      <c r="C10" s="184" t="s">
        <v>18</v>
      </c>
      <c r="D10" s="185"/>
      <c r="E10" s="92" t="str">
        <f>IF(($F$41+$E$9)&gt;69,"erfüllt","nicht erfüllt")</f>
        <v>nicht erfüllt</v>
      </c>
      <c r="F10" s="184" t="s">
        <v>21</v>
      </c>
      <c r="G10" s="185"/>
      <c r="H10" s="92" t="str">
        <f>IF(($H$8+$H$9)&gt;89,"erfüllt","nicht erfüllt")</f>
        <v>nicht erfüllt</v>
      </c>
      <c r="I10" s="184" t="s">
        <v>21</v>
      </c>
      <c r="J10" s="185"/>
      <c r="K10" s="92" t="str">
        <f>IF(($K$8+$K$9)&gt;89,"erfüllt","nicht erfüllt")</f>
        <v>nicht erfüllt</v>
      </c>
    </row>
    <row r="11" spans="1:11" ht="15" x14ac:dyDescent="0.25">
      <c r="A11" s="99" t="s">
        <v>20</v>
      </c>
      <c r="B11" s="91" t="str">
        <f>IF((K17+K22+K27+K32)&gt;29,"erfüllt","nicht erfüllt")</f>
        <v>nicht erfüllt</v>
      </c>
      <c r="C11" s="184" t="s">
        <v>20</v>
      </c>
      <c r="D11" s="185"/>
      <c r="E11" s="91" t="str">
        <f>IF((K19+K24+K29+K34)&gt;29,"erfüllt","nicht erfüllt")</f>
        <v>nicht erfüllt</v>
      </c>
      <c r="F11" s="184" t="s">
        <v>20</v>
      </c>
      <c r="G11" s="185"/>
      <c r="H11" s="91" t="str">
        <f>IF((K18+K23+K28+K33)&gt;29,"erfüllt","nicht erfüllt")</f>
        <v>nicht erfüllt</v>
      </c>
      <c r="I11" s="184" t="s">
        <v>20</v>
      </c>
      <c r="J11" s="185"/>
      <c r="K11" s="91" t="str">
        <f>IF((K19+K29+K34+K24)&gt;29,"erfüllt","nicht erfüllt")</f>
        <v>nicht erfüllt</v>
      </c>
    </row>
    <row r="12" spans="1:11" ht="16.5" thickBot="1" x14ac:dyDescent="0.3">
      <c r="A12" s="100" t="s">
        <v>19</v>
      </c>
      <c r="B12" s="2" t="str">
        <f>IF(AND(B7="erfüllt",B10="erfüllt",B11="erfüllt"),"erfüllt","nicht erfüllt")</f>
        <v>nicht erfüllt</v>
      </c>
      <c r="C12" s="186" t="s">
        <v>19</v>
      </c>
      <c r="D12" s="187"/>
      <c r="E12" s="2" t="str">
        <f>IF(AND(E7="erfüllt",E10="erfüllt",E11="erfüllt"),"erfüllt","nicht erfüllt")</f>
        <v>nicht erfüllt</v>
      </c>
      <c r="F12" s="186" t="s">
        <v>19</v>
      </c>
      <c r="G12" s="187"/>
      <c r="H12" s="2" t="str">
        <f>IF(AND(H7="erfüllt",H10="erfüllt",H11="erfüllt"),"erfüllt","nicht erfüllt")</f>
        <v>nicht erfüllt</v>
      </c>
      <c r="I12" s="186" t="s">
        <v>19</v>
      </c>
      <c r="J12" s="187"/>
      <c r="K12" s="2" t="str">
        <f>IF(AND(K7="erfüllt",K10="erfüllt",K11="erfüllt"),"erfüllt","nicht erfüllt")</f>
        <v>nicht erfüllt</v>
      </c>
    </row>
    <row r="13" spans="1:11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1" ht="15" thickBot="1" x14ac:dyDescent="0.25">
      <c r="A14" s="102" t="s">
        <v>93</v>
      </c>
      <c r="B14" s="103" t="s">
        <v>94</v>
      </c>
      <c r="C14" s="103" t="s">
        <v>95</v>
      </c>
      <c r="D14" s="103" t="s">
        <v>96</v>
      </c>
      <c r="E14" s="103" t="s">
        <v>97</v>
      </c>
      <c r="F14" s="10"/>
      <c r="G14" s="10"/>
      <c r="H14" s="10"/>
      <c r="I14" s="10"/>
      <c r="J14" s="10"/>
      <c r="K14" s="10"/>
    </row>
    <row r="15" spans="1:11" ht="15" x14ac:dyDescent="0.25">
      <c r="A15" s="4" t="s">
        <v>1</v>
      </c>
      <c r="B15" s="5" t="s">
        <v>11</v>
      </c>
      <c r="C15" s="24">
        <f>Dateneingabe!D6</f>
        <v>1900</v>
      </c>
      <c r="D15" s="5" t="s">
        <v>12</v>
      </c>
      <c r="E15" s="24">
        <f>Dateneingabe!I6</f>
        <v>1903</v>
      </c>
      <c r="F15" s="201" t="s">
        <v>113</v>
      </c>
      <c r="G15" s="181" t="s">
        <v>92</v>
      </c>
      <c r="H15" s="10"/>
      <c r="I15" s="9" t="s">
        <v>13</v>
      </c>
      <c r="J15" s="5" t="s">
        <v>16</v>
      </c>
      <c r="K15" s="196" t="s">
        <v>0</v>
      </c>
    </row>
    <row r="16" spans="1:11" ht="29.25" thickBot="1" x14ac:dyDescent="0.3">
      <c r="A16" s="6" t="s">
        <v>4</v>
      </c>
      <c r="B16" s="86" t="s">
        <v>4</v>
      </c>
      <c r="C16" s="86" t="s">
        <v>2</v>
      </c>
      <c r="D16" s="87" t="s">
        <v>81</v>
      </c>
      <c r="E16" s="86" t="s">
        <v>3</v>
      </c>
      <c r="F16" s="202"/>
      <c r="G16" s="182"/>
      <c r="H16" s="10"/>
      <c r="I16" s="175">
        <f>A17</f>
        <v>1900</v>
      </c>
      <c r="J16" s="176"/>
      <c r="K16" s="197"/>
    </row>
    <row r="17" spans="1:11" ht="15.75" x14ac:dyDescent="0.25">
      <c r="A17" s="175">
        <f>Hintergrund!M3</f>
        <v>1900</v>
      </c>
      <c r="B17" s="176"/>
      <c r="C17" s="176"/>
      <c r="D17" s="176"/>
      <c r="E17" s="176"/>
      <c r="F17" s="8"/>
      <c r="G17" s="8"/>
      <c r="H17" s="10"/>
      <c r="I17" s="1" t="s">
        <v>14</v>
      </c>
      <c r="J17" s="25">
        <f>Hintergrund!M24</f>
        <v>0</v>
      </c>
      <c r="K17" s="8">
        <f>J17*3</f>
        <v>0</v>
      </c>
    </row>
    <row r="18" spans="1:11" ht="15.75" thickBot="1" x14ac:dyDescent="0.3">
      <c r="A18" s="1" t="s">
        <v>5</v>
      </c>
      <c r="B18" s="16">
        <f>Hintergrund!$M$4</f>
        <v>0</v>
      </c>
      <c r="C18" s="16">
        <f>Hintergrund!$M$5</f>
        <v>0</v>
      </c>
      <c r="D18" s="16">
        <f>Hintergrund!$M$7+Hintergrund!$M$8+Hintergrund!$M$6</f>
        <v>0</v>
      </c>
      <c r="E18" s="16">
        <f>Hintergrund!$M$9</f>
        <v>0</v>
      </c>
      <c r="F18" s="137">
        <f>B18*15+C18*10+D18*5</f>
        <v>0</v>
      </c>
      <c r="G18" s="143">
        <f>B18*15+C18*10</f>
        <v>0</v>
      </c>
      <c r="H18" s="10"/>
      <c r="I18" s="1" t="s">
        <v>25</v>
      </c>
      <c r="J18" s="25">
        <f>Hintergrund!M28</f>
        <v>0</v>
      </c>
      <c r="K18" s="8">
        <f>J18*3</f>
        <v>0</v>
      </c>
    </row>
    <row r="19" spans="1:11" ht="15" x14ac:dyDescent="0.25">
      <c r="A19" s="1" t="s">
        <v>6</v>
      </c>
      <c r="B19" s="16">
        <f>Hintergrund!$M$10</f>
        <v>0</v>
      </c>
      <c r="C19" s="16">
        <f>Hintergrund!$M$11</f>
        <v>0</v>
      </c>
      <c r="D19" s="16">
        <f>Hintergrund!$M$13+Hintergrund!$M$14+Hintergrund!$M$12</f>
        <v>0</v>
      </c>
      <c r="E19" s="16">
        <f>Hintergrund!$M$15</f>
        <v>0</v>
      </c>
      <c r="F19" s="136">
        <f>B19*30+C19*20+D19*10</f>
        <v>0</v>
      </c>
      <c r="G19" s="138">
        <f>B19*30+C19*20</f>
        <v>0</v>
      </c>
      <c r="H19" s="10"/>
      <c r="I19" s="1" t="s">
        <v>15</v>
      </c>
      <c r="J19" s="25">
        <f>Hintergrund!M26</f>
        <v>0</v>
      </c>
      <c r="K19" s="8">
        <f>J19*3</f>
        <v>0</v>
      </c>
    </row>
    <row r="20" spans="1:11" ht="15" x14ac:dyDescent="0.25">
      <c r="A20" s="1" t="s">
        <v>76</v>
      </c>
      <c r="B20" s="16">
        <f>Hintergrund!$M$16</f>
        <v>0</v>
      </c>
      <c r="C20" s="16">
        <f>Hintergrund!$M$17</f>
        <v>0</v>
      </c>
      <c r="D20" s="16">
        <f>Hintergrund!$M$19+Hintergrund!$M$20++Hintergrund!$M$18</f>
        <v>0</v>
      </c>
      <c r="E20" s="16">
        <f>Hintergrund!$M$21</f>
        <v>0</v>
      </c>
      <c r="F20" s="136">
        <f>B20*45+C20*30+D20*15</f>
        <v>0</v>
      </c>
      <c r="G20" s="143">
        <f>B20*45+C20*30</f>
        <v>0</v>
      </c>
      <c r="H20" s="10"/>
      <c r="I20" s="164"/>
      <c r="J20" s="165"/>
      <c r="K20" s="17">
        <f>SUM(K17:K19)</f>
        <v>0</v>
      </c>
    </row>
    <row r="21" spans="1:11" ht="15.75" x14ac:dyDescent="0.25">
      <c r="A21" s="1" t="s">
        <v>7</v>
      </c>
      <c r="B21" s="16">
        <f>Hintergrund!$M$22</f>
        <v>0</v>
      </c>
      <c r="C21" s="177"/>
      <c r="D21" s="177"/>
      <c r="E21" s="177"/>
      <c r="F21" s="136">
        <f>B21*30</f>
        <v>0</v>
      </c>
      <c r="G21" s="143">
        <f>B21*30</f>
        <v>0</v>
      </c>
      <c r="H21" s="10"/>
      <c r="I21" s="175">
        <f>A23</f>
        <v>1901</v>
      </c>
      <c r="J21" s="176"/>
      <c r="K21" s="17"/>
    </row>
    <row r="22" spans="1:11" ht="15" thickBot="1" x14ac:dyDescent="0.25">
      <c r="A22" s="169" t="s">
        <v>119</v>
      </c>
      <c r="B22" s="170"/>
      <c r="C22" s="170"/>
      <c r="D22" s="170"/>
      <c r="E22" s="171"/>
      <c r="F22" s="142">
        <f>SUM(F18:F21)</f>
        <v>0</v>
      </c>
      <c r="G22" s="139">
        <f>SUM(G18:G21)</f>
        <v>0</v>
      </c>
      <c r="H22" s="10"/>
      <c r="I22" s="1" t="s">
        <v>14</v>
      </c>
      <c r="J22" s="25">
        <f>Hintergrund!N24</f>
        <v>0</v>
      </c>
      <c r="K22" s="8">
        <f>J22*3</f>
        <v>0</v>
      </c>
    </row>
    <row r="23" spans="1:11" ht="15.75" x14ac:dyDescent="0.25">
      <c r="A23" s="175">
        <f>Hintergrund!N3</f>
        <v>1901</v>
      </c>
      <c r="B23" s="176"/>
      <c r="C23" s="176"/>
      <c r="D23" s="176"/>
      <c r="E23" s="176"/>
      <c r="F23" s="142"/>
      <c r="G23" s="151"/>
      <c r="H23" s="10"/>
      <c r="I23" s="1" t="s">
        <v>25</v>
      </c>
      <c r="J23" s="25">
        <f>Hintergrund!N28</f>
        <v>0</v>
      </c>
      <c r="K23" s="8">
        <f>J23*3</f>
        <v>0</v>
      </c>
    </row>
    <row r="24" spans="1:11" ht="15.75" thickBot="1" x14ac:dyDescent="0.3">
      <c r="A24" s="1" t="s">
        <v>5</v>
      </c>
      <c r="B24" s="16">
        <f>Hintergrund!$N$4</f>
        <v>0</v>
      </c>
      <c r="C24" s="16">
        <f>Hintergrund!$N$5</f>
        <v>0</v>
      </c>
      <c r="D24" s="16">
        <f>Hintergrund!$N$7+Hintergrund!$N$8+Hintergrund!$N$6</f>
        <v>0</v>
      </c>
      <c r="E24" s="16">
        <f>Hintergrund!$N$9</f>
        <v>0</v>
      </c>
      <c r="F24" s="8">
        <f>B24*15+C24*10+D24*5</f>
        <v>0</v>
      </c>
      <c r="G24" s="136">
        <f>B24*15+C24*10</f>
        <v>0</v>
      </c>
      <c r="H24" s="10"/>
      <c r="I24" s="1" t="s">
        <v>15</v>
      </c>
      <c r="J24" s="25">
        <f>Hintergrund!N26</f>
        <v>0</v>
      </c>
      <c r="K24" s="8">
        <f>J24*3</f>
        <v>0</v>
      </c>
    </row>
    <row r="25" spans="1:11" ht="15" x14ac:dyDescent="0.25">
      <c r="A25" s="1" t="s">
        <v>6</v>
      </c>
      <c r="B25" s="16">
        <f>Hintergrund!$N$10</f>
        <v>0</v>
      </c>
      <c r="C25" s="16">
        <f>Hintergrund!$N$11</f>
        <v>0</v>
      </c>
      <c r="D25" s="16">
        <f>Hintergrund!$N$13+Hintergrund!$N$14++Hintergrund!$N$12</f>
        <v>0</v>
      </c>
      <c r="E25" s="16">
        <f>Hintergrund!$N$15</f>
        <v>0</v>
      </c>
      <c r="F25" s="8">
        <f>B25*30+C25*20+D25*10</f>
        <v>0</v>
      </c>
      <c r="G25" s="138">
        <f>B25*30+C25*20</f>
        <v>0</v>
      </c>
      <c r="H25" s="10"/>
      <c r="I25" s="164"/>
      <c r="J25" s="165"/>
      <c r="K25" s="17">
        <f>SUM(K22:K24)</f>
        <v>0</v>
      </c>
    </row>
    <row r="26" spans="1:11" ht="15.75" x14ac:dyDescent="0.25">
      <c r="A26" s="1" t="s">
        <v>76</v>
      </c>
      <c r="B26" s="16">
        <f>Hintergrund!$N$16</f>
        <v>0</v>
      </c>
      <c r="C26" s="16">
        <f>Hintergrund!$N$17</f>
        <v>0</v>
      </c>
      <c r="D26" s="16">
        <f>Hintergrund!$N$19+Hintergrund!$N$20++Hintergrund!$N$18</f>
        <v>0</v>
      </c>
      <c r="E26" s="16">
        <f>Hintergrund!$N$21</f>
        <v>0</v>
      </c>
      <c r="F26" s="8">
        <f>B26*45+C26*30+D26*15</f>
        <v>0</v>
      </c>
      <c r="G26" s="143">
        <f>B26*45+C26*30</f>
        <v>0</v>
      </c>
      <c r="H26" s="10"/>
      <c r="I26" s="175">
        <f>A29</f>
        <v>1902</v>
      </c>
      <c r="J26" s="176"/>
      <c r="K26" s="17"/>
    </row>
    <row r="27" spans="1:11" ht="15" x14ac:dyDescent="0.25">
      <c r="A27" s="1" t="s">
        <v>7</v>
      </c>
      <c r="B27" s="16">
        <f>Hintergrund!$N$22</f>
        <v>0</v>
      </c>
      <c r="C27" s="177"/>
      <c r="D27" s="177"/>
      <c r="E27" s="177"/>
      <c r="F27" s="8">
        <f>B27*30</f>
        <v>0</v>
      </c>
      <c r="G27" s="143">
        <f>B27*30</f>
        <v>0</v>
      </c>
      <c r="H27" s="10"/>
      <c r="I27" s="1" t="s">
        <v>14</v>
      </c>
      <c r="J27" s="25">
        <f>Hintergrund!O24</f>
        <v>0</v>
      </c>
      <c r="K27" s="8">
        <f>J27*3</f>
        <v>0</v>
      </c>
    </row>
    <row r="28" spans="1:11" ht="15" thickBot="1" x14ac:dyDescent="0.25">
      <c r="A28" s="169" t="s">
        <v>119</v>
      </c>
      <c r="B28" s="170"/>
      <c r="C28" s="170"/>
      <c r="D28" s="170"/>
      <c r="E28" s="171"/>
      <c r="F28" s="17">
        <f>SUM(F24:F27)</f>
        <v>0</v>
      </c>
      <c r="G28" s="139">
        <f>SUM(G24:G27)</f>
        <v>0</v>
      </c>
      <c r="H28" s="10"/>
      <c r="I28" s="1" t="s">
        <v>25</v>
      </c>
      <c r="J28" s="25">
        <f>Hintergrund!O28</f>
        <v>0</v>
      </c>
      <c r="K28" s="8">
        <f>J28*3</f>
        <v>0</v>
      </c>
    </row>
    <row r="29" spans="1:11" ht="15.75" x14ac:dyDescent="0.25">
      <c r="A29" s="175">
        <f>Hintergrund!O3</f>
        <v>1902</v>
      </c>
      <c r="B29" s="176"/>
      <c r="C29" s="176"/>
      <c r="D29" s="176"/>
      <c r="E29" s="176"/>
      <c r="F29" s="17"/>
      <c r="G29" s="151"/>
      <c r="H29" s="10"/>
      <c r="I29" s="1" t="s">
        <v>15</v>
      </c>
      <c r="J29" s="25">
        <f>Hintergrund!O26</f>
        <v>0</v>
      </c>
      <c r="K29" s="8">
        <f>J29*3</f>
        <v>0</v>
      </c>
    </row>
    <row r="30" spans="1:11" ht="15" x14ac:dyDescent="0.25">
      <c r="A30" s="1" t="s">
        <v>5</v>
      </c>
      <c r="B30" s="16">
        <f>Hintergrund!$O$4</f>
        <v>0</v>
      </c>
      <c r="C30" s="16">
        <f>Hintergrund!$O$5</f>
        <v>0</v>
      </c>
      <c r="D30" s="16">
        <f>Hintergrund!$O$7+Hintergrund!$O$8++Hintergrund!$O$6</f>
        <v>0</v>
      </c>
      <c r="E30" s="16">
        <f>Hintergrund!$O$9</f>
        <v>0</v>
      </c>
      <c r="F30" s="8">
        <f>B30*15+C30*10+D30*5</f>
        <v>0</v>
      </c>
      <c r="G30" s="8">
        <f>B30*15+C30*10</f>
        <v>0</v>
      </c>
      <c r="H30" s="10"/>
      <c r="I30" s="164"/>
      <c r="J30" s="165"/>
      <c r="K30" s="17">
        <f>SUM(K27:K29)</f>
        <v>0</v>
      </c>
    </row>
    <row r="31" spans="1:11" ht="15.75" x14ac:dyDescent="0.25">
      <c r="A31" s="1" t="s">
        <v>6</v>
      </c>
      <c r="B31" s="16">
        <f>Hintergrund!$O$10</f>
        <v>0</v>
      </c>
      <c r="C31" s="16">
        <f>Hintergrund!$O$11</f>
        <v>0</v>
      </c>
      <c r="D31" s="16">
        <f>Hintergrund!$O$13+Hintergrund!$O$14++Hintergrund!$O$12</f>
        <v>0</v>
      </c>
      <c r="E31" s="16">
        <f>Hintergrund!$O$15</f>
        <v>0</v>
      </c>
      <c r="F31" s="8">
        <f>B31*30+C31*20+D31*10</f>
        <v>0</v>
      </c>
      <c r="G31" s="8">
        <f>B31*30+C31*20</f>
        <v>0</v>
      </c>
      <c r="H31" s="10"/>
      <c r="I31" s="175">
        <f>A35</f>
        <v>1903</v>
      </c>
      <c r="J31" s="176"/>
      <c r="K31" s="17"/>
    </row>
    <row r="32" spans="1:11" ht="15" x14ac:dyDescent="0.25">
      <c r="A32" s="1" t="s">
        <v>76</v>
      </c>
      <c r="B32" s="16">
        <f>Hintergrund!$O$16</f>
        <v>0</v>
      </c>
      <c r="C32" s="16">
        <f>Hintergrund!$O$17</f>
        <v>0</v>
      </c>
      <c r="D32" s="16">
        <f>Hintergrund!$O$19+Hintergrund!$O$20+Hintergrund!$O$18</f>
        <v>0</v>
      </c>
      <c r="E32" s="16">
        <f>Hintergrund!$O$21</f>
        <v>0</v>
      </c>
      <c r="F32" s="8">
        <f>B32*45+C32*30+D32*15</f>
        <v>0</v>
      </c>
      <c r="G32" s="8">
        <f>B32*45+C32*30</f>
        <v>0</v>
      </c>
      <c r="H32" s="10"/>
      <c r="I32" s="1" t="s">
        <v>14</v>
      </c>
      <c r="J32" s="25">
        <f>Hintergrund!P24</f>
        <v>0</v>
      </c>
      <c r="K32" s="8">
        <f>J32*3</f>
        <v>0</v>
      </c>
    </row>
    <row r="33" spans="1:11" ht="15" x14ac:dyDescent="0.25">
      <c r="A33" s="1" t="s">
        <v>7</v>
      </c>
      <c r="B33" s="16">
        <f>Hintergrund!$O$22</f>
        <v>0</v>
      </c>
      <c r="C33" s="177"/>
      <c r="D33" s="177"/>
      <c r="E33" s="177"/>
      <c r="F33" s="8">
        <f>B33*30</f>
        <v>0</v>
      </c>
      <c r="G33" s="8">
        <f>B33*30</f>
        <v>0</v>
      </c>
      <c r="H33" s="10"/>
      <c r="I33" s="1" t="s">
        <v>25</v>
      </c>
      <c r="J33" s="25">
        <f>Hintergrund!P28</f>
        <v>0</v>
      </c>
      <c r="K33" s="8">
        <f>J33*3</f>
        <v>0</v>
      </c>
    </row>
    <row r="34" spans="1:11" x14ac:dyDescent="0.2">
      <c r="A34" s="169" t="s">
        <v>119</v>
      </c>
      <c r="B34" s="170"/>
      <c r="C34" s="170"/>
      <c r="D34" s="170"/>
      <c r="E34" s="171"/>
      <c r="F34" s="17">
        <f>SUM(F30:F33)</f>
        <v>0</v>
      </c>
      <c r="G34" s="17">
        <f>SUM(G30:G33)</f>
        <v>0</v>
      </c>
      <c r="H34" s="10"/>
      <c r="I34" s="1" t="s">
        <v>15</v>
      </c>
      <c r="J34" s="25">
        <f>Hintergrund!P26</f>
        <v>0</v>
      </c>
      <c r="K34" s="8">
        <f>J34*3</f>
        <v>0</v>
      </c>
    </row>
    <row r="35" spans="1:11" ht="15.75" x14ac:dyDescent="0.25">
      <c r="A35" s="175">
        <f>Hintergrund!P3</f>
        <v>1903</v>
      </c>
      <c r="B35" s="176"/>
      <c r="C35" s="176"/>
      <c r="D35" s="176"/>
      <c r="E35" s="176"/>
      <c r="F35" s="17"/>
      <c r="G35" s="17"/>
      <c r="H35" s="10"/>
      <c r="I35" s="164"/>
      <c r="J35" s="165"/>
      <c r="K35" s="17">
        <f>SUM(K32:K34)</f>
        <v>0</v>
      </c>
    </row>
    <row r="36" spans="1:11" ht="15.75" thickBot="1" x14ac:dyDescent="0.3">
      <c r="A36" s="1" t="s">
        <v>5</v>
      </c>
      <c r="B36" s="16">
        <f>Hintergrund!$P$4</f>
        <v>0</v>
      </c>
      <c r="C36" s="16">
        <f>Hintergrund!$P$5</f>
        <v>0</v>
      </c>
      <c r="D36" s="16">
        <f>Hintergrund!$P$7+Hintergrund!$P$8+Hintergrund!$P$6</f>
        <v>0</v>
      </c>
      <c r="E36" s="16">
        <f>Hintergrund!$P$9</f>
        <v>0</v>
      </c>
      <c r="F36" s="8">
        <f>B36*15+C36*10+D36*5</f>
        <v>0</v>
      </c>
      <c r="G36" s="8">
        <f>B36*15+C36*10</f>
        <v>0</v>
      </c>
      <c r="H36" s="10"/>
      <c r="I36" s="147"/>
      <c r="J36" s="146" t="s">
        <v>86</v>
      </c>
      <c r="K36" s="153">
        <f>K20+K25+K30+K35</f>
        <v>0</v>
      </c>
    </row>
    <row r="37" spans="1:11" ht="15" x14ac:dyDescent="0.25">
      <c r="A37" s="1" t="s">
        <v>6</v>
      </c>
      <c r="B37" s="16">
        <f>Hintergrund!$P$10</f>
        <v>0</v>
      </c>
      <c r="C37" s="16">
        <f>Hintergrund!$P$11</f>
        <v>0</v>
      </c>
      <c r="D37" s="16">
        <f>Hintergrund!$P$13+Hintergrund!$P$14++Hintergrund!$P$12</f>
        <v>0</v>
      </c>
      <c r="E37" s="16">
        <f>Hintergrund!$P$15</f>
        <v>0</v>
      </c>
      <c r="F37" s="8">
        <f>B37*30+C37*20+D37*10</f>
        <v>0</v>
      </c>
      <c r="G37" s="8">
        <f>B37*30+C37*20</f>
        <v>0</v>
      </c>
      <c r="H37" s="10"/>
      <c r="I37" s="152"/>
      <c r="J37" s="152"/>
      <c r="K37" s="10"/>
    </row>
    <row r="38" spans="1:11" ht="15" x14ac:dyDescent="0.25">
      <c r="A38" s="1" t="s">
        <v>76</v>
      </c>
      <c r="B38" s="16">
        <f>Hintergrund!$P$16</f>
        <v>0</v>
      </c>
      <c r="C38" s="16">
        <f>Hintergrund!$P$17</f>
        <v>0</v>
      </c>
      <c r="D38" s="16">
        <f>Hintergrund!$P$19+Hintergrund!$P$20+Hintergrund!$P$18</f>
        <v>0</v>
      </c>
      <c r="E38" s="16">
        <f>Hintergrund!$P$21</f>
        <v>0</v>
      </c>
      <c r="F38" s="8">
        <f>B38*45+C38*30+D38*15</f>
        <v>0</v>
      </c>
      <c r="G38" s="8">
        <f>B38*45+C38*30</f>
        <v>0</v>
      </c>
      <c r="H38" s="10"/>
      <c r="I38" s="152"/>
      <c r="J38" s="152"/>
      <c r="K38" s="10"/>
    </row>
    <row r="39" spans="1:11" ht="15.75" thickBot="1" x14ac:dyDescent="0.3">
      <c r="A39" s="1" t="s">
        <v>7</v>
      </c>
      <c r="B39" s="16">
        <f>Hintergrund!$P$22</f>
        <v>0</v>
      </c>
      <c r="C39" s="177"/>
      <c r="D39" s="177"/>
      <c r="E39" s="177"/>
      <c r="F39" s="8">
        <f>B39*30</f>
        <v>0</v>
      </c>
      <c r="G39" s="8">
        <f>B39*30</f>
        <v>0</v>
      </c>
      <c r="H39" s="10"/>
      <c r="I39" s="152"/>
      <c r="J39" s="152"/>
      <c r="K39" s="10"/>
    </row>
    <row r="40" spans="1:11" ht="15" x14ac:dyDescent="0.25">
      <c r="A40" s="169" t="s">
        <v>119</v>
      </c>
      <c r="B40" s="170"/>
      <c r="C40" s="170"/>
      <c r="D40" s="170"/>
      <c r="E40" s="171"/>
      <c r="F40" s="17">
        <f>SUM(F36:F39)</f>
        <v>0</v>
      </c>
      <c r="G40" s="17">
        <f>SUM(G36:G39)</f>
        <v>0</v>
      </c>
      <c r="H40" s="140" t="s">
        <v>114</v>
      </c>
      <c r="I40" s="152"/>
      <c r="J40" s="152"/>
      <c r="K40" s="10"/>
    </row>
    <row r="41" spans="1:11" ht="15.75" thickBot="1" x14ac:dyDescent="0.3">
      <c r="A41" s="166" t="s">
        <v>85</v>
      </c>
      <c r="B41" s="167"/>
      <c r="C41" s="167"/>
      <c r="D41" s="167"/>
      <c r="E41" s="168"/>
      <c r="F41" s="153">
        <f>F22+F28+F34+F40</f>
        <v>0</v>
      </c>
      <c r="G41" s="153">
        <f>G22+G28+G34+G40</f>
        <v>0</v>
      </c>
      <c r="H41" s="141">
        <f>IF((E18*2+E19*4+E20*6+E24*2+E25*4+E26*6+E30*2+E31*4+E32*6+E36*2+E37*4+E38*6)&gt;20,20,(E18*2+E19*4+E20*6+E24*2+E25*4+E26*6+E30*2+E31*4+E32*6+E36*2+E37*4+E38*6))</f>
        <v>0</v>
      </c>
      <c r="I41" s="152"/>
      <c r="J41" s="152"/>
      <c r="K41" s="10"/>
    </row>
    <row r="42" spans="1:11" x14ac:dyDescent="0.2">
      <c r="A42" s="145" t="s">
        <v>32</v>
      </c>
      <c r="B42" s="145"/>
      <c r="C42" s="145"/>
      <c r="D42" s="145"/>
      <c r="E42" s="145"/>
      <c r="F42" s="145"/>
      <c r="G42" s="10"/>
      <c r="H42" s="10"/>
      <c r="I42" s="10"/>
      <c r="J42" s="10"/>
    </row>
    <row r="43" spans="1:11" x14ac:dyDescent="0.2">
      <c r="H43" s="11"/>
      <c r="I43" s="10"/>
      <c r="J43" s="10"/>
    </row>
    <row r="44" spans="1:11" x14ac:dyDescent="0.2">
      <c r="H44" t="s">
        <v>82</v>
      </c>
      <c r="I44" s="155" t="s">
        <v>115</v>
      </c>
      <c r="J44" s="156" t="s">
        <v>118</v>
      </c>
    </row>
  </sheetData>
  <sheetProtection algorithmName="SHA-512" hashValue="bjC8cNyNt4o1ICs7CWC450RzES+KXl6PtZwTSaBpmOWXthasmDujRok9y0gHYEAl0XtrL4U3oNfOEeLudYIbLQ==" saltValue="Ic9Xp419/VubDK6+q13uWA==" spinCount="100000" sheet="1" selectLockedCells="1"/>
  <mergeCells count="52">
    <mergeCell ref="C21:E21"/>
    <mergeCell ref="I21:J21"/>
    <mergeCell ref="K15:K16"/>
    <mergeCell ref="C6:E6"/>
    <mergeCell ref="C7:D7"/>
    <mergeCell ref="C10:D10"/>
    <mergeCell ref="C11:D11"/>
    <mergeCell ref="I16:J16"/>
    <mergeCell ref="F15:F16"/>
    <mergeCell ref="A1:K1"/>
    <mergeCell ref="F11:G11"/>
    <mergeCell ref="F12:G12"/>
    <mergeCell ref="A3:B3"/>
    <mergeCell ref="C12:D12"/>
    <mergeCell ref="I6:K6"/>
    <mergeCell ref="I7:J7"/>
    <mergeCell ref="I10:J10"/>
    <mergeCell ref="I11:J11"/>
    <mergeCell ref="I12:J12"/>
    <mergeCell ref="F6:H6"/>
    <mergeCell ref="F7:G7"/>
    <mergeCell ref="F10:G10"/>
    <mergeCell ref="A6:B6"/>
    <mergeCell ref="C8:D8"/>
    <mergeCell ref="F8:G8"/>
    <mergeCell ref="G2:I2"/>
    <mergeCell ref="G3:I3"/>
    <mergeCell ref="G4:I4"/>
    <mergeCell ref="A2:B2"/>
    <mergeCell ref="I31:J31"/>
    <mergeCell ref="I26:J26"/>
    <mergeCell ref="I8:J8"/>
    <mergeCell ref="C9:D9"/>
    <mergeCell ref="F9:G9"/>
    <mergeCell ref="I9:J9"/>
    <mergeCell ref="G15:G16"/>
    <mergeCell ref="I20:J20"/>
    <mergeCell ref="I25:J25"/>
    <mergeCell ref="I30:J30"/>
    <mergeCell ref="C27:E27"/>
    <mergeCell ref="A17:E17"/>
    <mergeCell ref="I35:J35"/>
    <mergeCell ref="A41:E41"/>
    <mergeCell ref="A22:E22"/>
    <mergeCell ref="A28:E28"/>
    <mergeCell ref="A34:E34"/>
    <mergeCell ref="A40:E40"/>
    <mergeCell ref="C39:E39"/>
    <mergeCell ref="C33:E33"/>
    <mergeCell ref="A35:E35"/>
    <mergeCell ref="A23:E23"/>
    <mergeCell ref="A29:E29"/>
  </mergeCells>
  <conditionalFormatting sqref="B12">
    <cfRule type="containsText" dxfId="15" priority="13" operator="containsText" text="nicht erfüllt">
      <formula>NOT(ISERROR(SEARCH("nicht erfüllt",B12)))</formula>
    </cfRule>
    <cfRule type="containsText" dxfId="14" priority="14" operator="containsText" text="erfüllt">
      <formula>NOT(ISERROR(SEARCH("erfüllt",B12)))</formula>
    </cfRule>
  </conditionalFormatting>
  <conditionalFormatting sqref="E12">
    <cfRule type="containsText" dxfId="13" priority="9" operator="containsText" text="nicht erfüllt">
      <formula>NOT(ISERROR(SEARCH("nicht erfüllt",E12)))</formula>
    </cfRule>
    <cfRule type="containsText" dxfId="12" priority="10" operator="containsText" text="erfüllt">
      <formula>NOT(ISERROR(SEARCH("erfüllt",E12)))</formula>
    </cfRule>
  </conditionalFormatting>
  <conditionalFormatting sqref="H12">
    <cfRule type="containsText" dxfId="11" priority="3" operator="containsText" text="nicht erfüllt">
      <formula>NOT(ISERROR(SEARCH("nicht erfüllt",H12)))</formula>
    </cfRule>
    <cfRule type="containsText" dxfId="10" priority="4" operator="containsText" text="erfüllt">
      <formula>NOT(ISERROR(SEARCH("erfüllt",H12)))</formula>
    </cfRule>
  </conditionalFormatting>
  <conditionalFormatting sqref="K12">
    <cfRule type="containsText" dxfId="9" priority="1" operator="containsText" text="nicht erfüllt">
      <formula>NOT(ISERROR(SEARCH("nicht erfüllt",K12)))</formula>
    </cfRule>
    <cfRule type="containsText" dxfId="8" priority="2" operator="containsText" text="erfüllt">
      <formula>NOT(ISERROR(SEARCH("erfüllt",K12)))</formula>
    </cfRule>
  </conditionalFormatting>
  <pageMargins left="0.70866141732283472" right="0.70866141732283472" top="0.78740157480314965" bottom="0.78740157480314965" header="0.31496062992125984" footer="0.31496062992125984"/>
  <pageSetup paperSize="9" scale="5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Hintergrund!$A$4:$A$5</xm:f>
          </x14:formula1>
          <xm:sqref>C4</xm:sqref>
        </x14:dataValidation>
        <x14:dataValidation type="list" allowBlank="1" showInputMessage="1" showErrorMessage="1" xr:uid="{00000000-0002-0000-0100-000001000000}">
          <x14:formula1>
            <xm:f>Hintergrund!$E$4:$E$5</xm:f>
          </x14:formula1>
          <xm:sqref>E4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K44"/>
  <sheetViews>
    <sheetView zoomScale="70" zoomScaleNormal="70" zoomScaleSheetLayoutView="55" zoomScalePageLayoutView="70" workbookViewId="0">
      <selection activeCell="I44" sqref="I44"/>
    </sheetView>
  </sheetViews>
  <sheetFormatPr baseColWidth="10" defaultRowHeight="14.25" x14ac:dyDescent="0.2"/>
  <cols>
    <col min="1" max="1" width="34.5" bestFit="1" customWidth="1"/>
    <col min="2" max="2" width="14.375" bestFit="1" customWidth="1"/>
    <col min="4" max="4" width="24.375" customWidth="1"/>
    <col min="5" max="5" width="18.875" customWidth="1"/>
    <col min="6" max="6" width="15.625" customWidth="1"/>
    <col min="7" max="7" width="15.125" customWidth="1"/>
    <col min="8" max="8" width="22.5" customWidth="1"/>
    <col min="9" max="9" width="20.625" bestFit="1" customWidth="1"/>
    <col min="11" max="11" width="18.5" customWidth="1"/>
  </cols>
  <sheetData>
    <row r="1" spans="1:11" ht="27" customHeight="1" x14ac:dyDescent="0.3">
      <c r="A1" s="183" t="s">
        <v>30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1" ht="20.100000000000001" customHeight="1" x14ac:dyDescent="0.25">
      <c r="A2" s="174" t="s">
        <v>8</v>
      </c>
      <c r="B2" s="174"/>
      <c r="C2" s="23">
        <f>Dateneingabe!D4</f>
        <v>0</v>
      </c>
      <c r="D2" s="21" t="s">
        <v>9</v>
      </c>
      <c r="E2" s="23">
        <f>Dateneingabe!I4</f>
        <v>0</v>
      </c>
      <c r="F2" s="10"/>
      <c r="G2" s="172" t="str">
        <f>Dateneingabe!K4&amp;", "&amp;Dateneingabe!K5</f>
        <v xml:space="preserve">, </v>
      </c>
      <c r="H2" s="172"/>
      <c r="I2" s="172"/>
      <c r="J2" s="10"/>
      <c r="K2" s="10"/>
    </row>
    <row r="3" spans="1:11" ht="20.100000000000001" customHeight="1" thickBot="1" x14ac:dyDescent="0.3">
      <c r="A3" s="174" t="s">
        <v>10</v>
      </c>
      <c r="B3" s="174"/>
      <c r="C3" s="23">
        <f>Dateneingabe!D5</f>
        <v>0</v>
      </c>
      <c r="D3" s="21" t="s">
        <v>26</v>
      </c>
      <c r="E3" s="23">
        <f>Dateneingabe!I5</f>
        <v>0</v>
      </c>
      <c r="F3" s="10"/>
      <c r="G3" s="172">
        <f>Dateneingabe!K6</f>
        <v>0</v>
      </c>
      <c r="H3" s="172"/>
      <c r="I3" s="172"/>
      <c r="J3" s="10"/>
      <c r="K3" s="10"/>
    </row>
    <row r="4" spans="1:11" ht="20.100000000000001" customHeight="1" thickBot="1" x14ac:dyDescent="0.3">
      <c r="A4" s="174" t="s">
        <v>22</v>
      </c>
      <c r="B4" s="174"/>
      <c r="C4" s="22" t="s">
        <v>31</v>
      </c>
      <c r="D4" s="21" t="s">
        <v>23</v>
      </c>
      <c r="E4" s="22" t="s">
        <v>34</v>
      </c>
      <c r="F4" s="10"/>
      <c r="G4" s="10"/>
      <c r="H4" s="10"/>
      <c r="I4" s="209"/>
      <c r="J4" s="209"/>
      <c r="K4" s="10"/>
    </row>
    <row r="5" spans="1:11" ht="15" thickBot="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41.45" customHeight="1" x14ac:dyDescent="0.2">
      <c r="A6" s="194" t="s">
        <v>77</v>
      </c>
      <c r="B6" s="195"/>
      <c r="C6" s="198" t="s">
        <v>78</v>
      </c>
      <c r="D6" s="199"/>
      <c r="E6" s="200"/>
      <c r="F6" s="193" t="s">
        <v>79</v>
      </c>
      <c r="G6" s="189"/>
      <c r="H6" s="190"/>
      <c r="I6" s="188" t="s">
        <v>80</v>
      </c>
      <c r="J6" s="189"/>
      <c r="K6" s="190"/>
    </row>
    <row r="7" spans="1:11" s="95" customFormat="1" ht="27.6" customHeight="1" x14ac:dyDescent="0.2">
      <c r="A7" s="96" t="s">
        <v>104</v>
      </c>
      <c r="B7" s="94" t="str">
        <f>IF($G$41&gt;39,"erfüllt","nicht erfüllt")</f>
        <v>nicht erfüllt</v>
      </c>
      <c r="C7" s="191" t="s">
        <v>103</v>
      </c>
      <c r="D7" s="192"/>
      <c r="E7" s="94" t="str">
        <f>IF($G$41-G36-G30-G24-G18&gt;49,"erfüllt","nicht erfüllt")</f>
        <v>nicht erfüllt</v>
      </c>
      <c r="F7" s="191" t="s">
        <v>102</v>
      </c>
      <c r="G7" s="192"/>
      <c r="H7" s="94" t="str">
        <f>IF($G$41&gt;69,"erfüllt","nicht erfüllt")</f>
        <v>nicht erfüllt</v>
      </c>
      <c r="I7" s="191" t="s">
        <v>102</v>
      </c>
      <c r="J7" s="192"/>
      <c r="K7" s="94" t="str">
        <f>IF($G$41&gt;69,"erfüllt","nicht erfüllt")</f>
        <v>nicht erfüllt</v>
      </c>
    </row>
    <row r="8" spans="1:11" ht="16.350000000000001" customHeight="1" x14ac:dyDescent="0.2">
      <c r="A8" s="97" t="s">
        <v>84</v>
      </c>
      <c r="B8" s="90">
        <f>$F$41</f>
        <v>0</v>
      </c>
      <c r="C8" s="164" t="s">
        <v>84</v>
      </c>
      <c r="D8" s="178" t="s">
        <v>17</v>
      </c>
      <c r="E8" s="90">
        <f>$F$41</f>
        <v>0</v>
      </c>
      <c r="F8" s="164" t="s">
        <v>84</v>
      </c>
      <c r="G8" s="178" t="s">
        <v>17</v>
      </c>
      <c r="H8" s="90">
        <f>$F$41</f>
        <v>0</v>
      </c>
      <c r="I8" s="164" t="s">
        <v>84</v>
      </c>
      <c r="J8" s="178" t="s">
        <v>17</v>
      </c>
      <c r="K8" s="90">
        <f>$F$41</f>
        <v>0</v>
      </c>
    </row>
    <row r="9" spans="1:11" ht="30" x14ac:dyDescent="0.25">
      <c r="A9" s="88" t="s">
        <v>105</v>
      </c>
      <c r="B9" s="90">
        <f>$H$41</f>
        <v>0</v>
      </c>
      <c r="C9" s="179" t="s">
        <v>83</v>
      </c>
      <c r="D9" s="180"/>
      <c r="E9" s="90">
        <f>$H$41</f>
        <v>0</v>
      </c>
      <c r="F9" s="179" t="s">
        <v>105</v>
      </c>
      <c r="G9" s="180"/>
      <c r="H9" s="90">
        <f>$H$41</f>
        <v>0</v>
      </c>
      <c r="I9" s="179" t="s">
        <v>105</v>
      </c>
      <c r="J9" s="180"/>
      <c r="K9" s="90">
        <f>$H$41</f>
        <v>0</v>
      </c>
    </row>
    <row r="10" spans="1:11" ht="15" x14ac:dyDescent="0.25">
      <c r="A10" s="98" t="s">
        <v>18</v>
      </c>
      <c r="B10" s="92" t="str">
        <f>IF(($F$41+$B$9)&gt;69,"erfüllt","nicht erfüllt")</f>
        <v>nicht erfüllt</v>
      </c>
      <c r="C10" s="184" t="s">
        <v>18</v>
      </c>
      <c r="D10" s="185"/>
      <c r="E10" s="92" t="str">
        <f>IF(($F$41+$E$9)&gt;69,"erfüllt","nicht erfüllt")</f>
        <v>nicht erfüllt</v>
      </c>
      <c r="F10" s="184" t="s">
        <v>21</v>
      </c>
      <c r="G10" s="185"/>
      <c r="H10" s="92" t="str">
        <f>IF(($H$8+$H$9)&gt;89,"erfüllt","nicht erfüllt")</f>
        <v>nicht erfüllt</v>
      </c>
      <c r="I10" s="184" t="s">
        <v>21</v>
      </c>
      <c r="J10" s="185"/>
      <c r="K10" s="92" t="str">
        <f>IF(($K$8+$K$9)&gt;89,"erfüllt","nicht erfüllt")</f>
        <v>nicht erfüllt</v>
      </c>
    </row>
    <row r="11" spans="1:11" ht="15" x14ac:dyDescent="0.25">
      <c r="A11" s="99" t="s">
        <v>20</v>
      </c>
      <c r="B11" s="92" t="str">
        <f>IF((K17+K22+K27+K32)&gt;29,"erfüllt","nicht erfüllt")</f>
        <v>nicht erfüllt</v>
      </c>
      <c r="C11" s="184" t="s">
        <v>20</v>
      </c>
      <c r="D11" s="185"/>
      <c r="E11" s="92" t="str">
        <f>IF((K19+K24+K29+K34)&gt;29,"erfüllt","nicht erfüllt")</f>
        <v>nicht erfüllt</v>
      </c>
      <c r="F11" s="184" t="s">
        <v>20</v>
      </c>
      <c r="G11" s="185"/>
      <c r="H11" s="92" t="str">
        <f>IF((K18+K23+K28+K33)&gt;29,"erfüllt","nicht erfüllt")</f>
        <v>nicht erfüllt</v>
      </c>
      <c r="I11" s="208" t="s">
        <v>20</v>
      </c>
      <c r="J11" s="185"/>
      <c r="K11" s="92" t="str">
        <f>IF((K19+K24+K29+K34)&gt;29,"erfüllt","nicht erfüllt")</f>
        <v>nicht erfüllt</v>
      </c>
    </row>
    <row r="12" spans="1:11" ht="16.5" thickBot="1" x14ac:dyDescent="0.3">
      <c r="A12" s="100" t="s">
        <v>19</v>
      </c>
      <c r="B12" s="2" t="str">
        <f>IF(AND(B7="erfüllt",B10="erfüllt",B11="erfüllt"),"erfüllt","nicht erfüllt")</f>
        <v>nicht erfüllt</v>
      </c>
      <c r="C12" s="186" t="s">
        <v>19</v>
      </c>
      <c r="D12" s="187"/>
      <c r="E12" s="2" t="str">
        <f>IF(AND(E7="erfüllt",E10="erfüllt",E11="erfüllt"),"erfüllt","nicht erfüllt")</f>
        <v>nicht erfüllt</v>
      </c>
      <c r="F12" s="186" t="s">
        <v>19</v>
      </c>
      <c r="G12" s="187"/>
      <c r="H12" s="3" t="str">
        <f>IF(AND(H7="erfüllt",H10="erfüllt",H11="erfüllt"),"erfüllt","nicht erfüllt")</f>
        <v>nicht erfüllt</v>
      </c>
      <c r="I12" s="207" t="s">
        <v>19</v>
      </c>
      <c r="J12" s="187"/>
      <c r="K12" s="3" t="str">
        <f>IF(AND(K7="erfüllt",K10="erfüllt",K11="erfüllt"),"erfüllt","nicht erfüllt")</f>
        <v>nicht erfüllt</v>
      </c>
    </row>
    <row r="13" spans="1:11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1" ht="15" thickBo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11" ht="15" x14ac:dyDescent="0.25">
      <c r="A15" s="4" t="s">
        <v>1</v>
      </c>
      <c r="B15" s="5" t="s">
        <v>11</v>
      </c>
      <c r="C15" s="24">
        <f>Dateneingabe!D6</f>
        <v>1900</v>
      </c>
      <c r="D15" s="5" t="s">
        <v>12</v>
      </c>
      <c r="E15" s="24">
        <f>Dateneingabe!I6</f>
        <v>1903</v>
      </c>
      <c r="F15" s="201" t="s">
        <v>113</v>
      </c>
      <c r="G15" s="201" t="s">
        <v>92</v>
      </c>
      <c r="H15" s="10"/>
      <c r="I15" s="9" t="s">
        <v>13</v>
      </c>
      <c r="J15" s="5" t="s">
        <v>16</v>
      </c>
      <c r="K15" s="196" t="s">
        <v>0</v>
      </c>
    </row>
    <row r="16" spans="1:11" ht="15.75" x14ac:dyDescent="0.25">
      <c r="A16" s="6" t="s">
        <v>64</v>
      </c>
      <c r="B16" s="7" t="s">
        <v>27</v>
      </c>
      <c r="C16" s="7" t="s">
        <v>28</v>
      </c>
      <c r="D16" s="7" t="s">
        <v>75</v>
      </c>
      <c r="E16" s="7" t="s">
        <v>3</v>
      </c>
      <c r="F16" s="202"/>
      <c r="G16" s="202"/>
      <c r="H16" s="10"/>
      <c r="I16" s="175">
        <f>A17</f>
        <v>1900</v>
      </c>
      <c r="J16" s="176"/>
      <c r="K16" s="197"/>
    </row>
    <row r="17" spans="1:11" ht="15.75" x14ac:dyDescent="0.25">
      <c r="A17" s="175">
        <f>Hintergrund!M3</f>
        <v>1900</v>
      </c>
      <c r="B17" s="176"/>
      <c r="C17" s="176"/>
      <c r="D17" s="176"/>
      <c r="E17" s="176"/>
      <c r="F17" s="8"/>
      <c r="G17" s="8"/>
      <c r="H17" s="10"/>
      <c r="I17" s="1" t="s">
        <v>14</v>
      </c>
      <c r="J17" s="25">
        <f>Hintergrund!M25</f>
        <v>0</v>
      </c>
      <c r="K17" s="8">
        <f>J17*3</f>
        <v>0</v>
      </c>
    </row>
    <row r="18" spans="1:11" ht="15" x14ac:dyDescent="0.25">
      <c r="A18" s="1" t="s">
        <v>5</v>
      </c>
      <c r="B18" s="16">
        <f>Hintergrund!$M$7</f>
        <v>0</v>
      </c>
      <c r="C18" s="16">
        <f>Hintergrund!$M$8</f>
        <v>0</v>
      </c>
      <c r="D18" s="16">
        <f>Hintergrund!$M$4+Hintergrund!$M$5</f>
        <v>0</v>
      </c>
      <c r="E18" s="16">
        <f>Hintergrund!$M$9</f>
        <v>0</v>
      </c>
      <c r="F18" s="8">
        <f>B18*15+C18*10+D18*5</f>
        <v>0</v>
      </c>
      <c r="G18" s="8">
        <f>B18*15+C18*10</f>
        <v>0</v>
      </c>
      <c r="H18" s="10"/>
      <c r="I18" s="1" t="s">
        <v>25</v>
      </c>
      <c r="J18" s="25">
        <f>Hintergrund!M29</f>
        <v>0</v>
      </c>
      <c r="K18" s="8">
        <f>J18*3</f>
        <v>0</v>
      </c>
    </row>
    <row r="19" spans="1:11" ht="15" x14ac:dyDescent="0.25">
      <c r="A19" s="1" t="s">
        <v>6</v>
      </c>
      <c r="B19" s="16">
        <f>Hintergrund!$M$13</f>
        <v>0</v>
      </c>
      <c r="C19" s="16">
        <f>Hintergrund!$M$14</f>
        <v>0</v>
      </c>
      <c r="D19" s="16">
        <f>Hintergrund!$M$10+Hintergrund!$M$11</f>
        <v>0</v>
      </c>
      <c r="E19" s="16">
        <f>Hintergrund!$M$15</f>
        <v>0</v>
      </c>
      <c r="F19" s="8">
        <f>B19*30+C19*20+D19*10</f>
        <v>0</v>
      </c>
      <c r="G19" s="8">
        <f>B19*30+C19*20</f>
        <v>0</v>
      </c>
      <c r="H19" s="10"/>
      <c r="I19" s="1" t="s">
        <v>15</v>
      </c>
      <c r="J19" s="25">
        <f>Hintergrund!M27</f>
        <v>0</v>
      </c>
      <c r="K19" s="8">
        <f>J19*3</f>
        <v>0</v>
      </c>
    </row>
    <row r="20" spans="1:11" ht="15" x14ac:dyDescent="0.25">
      <c r="A20" s="1" t="s">
        <v>76</v>
      </c>
      <c r="B20" s="16">
        <f>Hintergrund!$M$19</f>
        <v>0</v>
      </c>
      <c r="C20" s="16">
        <f>Hintergrund!$M$20</f>
        <v>0</v>
      </c>
      <c r="D20" s="16">
        <f>Hintergrund!$M$16+Hintergrund!$M$17</f>
        <v>0</v>
      </c>
      <c r="E20" s="16">
        <f>Hintergrund!$M$21</f>
        <v>0</v>
      </c>
      <c r="F20" s="8">
        <f>B20*45+C20*30+D20*15</f>
        <v>0</v>
      </c>
      <c r="G20" s="8">
        <f>B20*45+C20*30</f>
        <v>0</v>
      </c>
      <c r="H20" s="10"/>
      <c r="I20" s="164"/>
      <c r="J20" s="165"/>
      <c r="K20" s="17">
        <f>SUM(K17:K19)</f>
        <v>0</v>
      </c>
    </row>
    <row r="21" spans="1:11" ht="15.75" x14ac:dyDescent="0.25">
      <c r="A21" s="1" t="s">
        <v>7</v>
      </c>
      <c r="B21" s="16">
        <f>Hintergrund!$M$23</f>
        <v>0</v>
      </c>
      <c r="C21" s="177"/>
      <c r="D21" s="177"/>
      <c r="E21" s="177"/>
      <c r="F21" s="8">
        <f>B21*30</f>
        <v>0</v>
      </c>
      <c r="G21" s="8">
        <f>B21*30</f>
        <v>0</v>
      </c>
      <c r="H21" s="10"/>
      <c r="I21" s="175">
        <f>A23</f>
        <v>1901</v>
      </c>
      <c r="J21" s="176"/>
      <c r="K21" s="17"/>
    </row>
    <row r="22" spans="1:11" x14ac:dyDescent="0.2">
      <c r="A22" s="169" t="s">
        <v>119</v>
      </c>
      <c r="B22" s="170"/>
      <c r="C22" s="170"/>
      <c r="D22" s="170"/>
      <c r="E22" s="171"/>
      <c r="F22" s="17">
        <f>SUM(F18:F21)</f>
        <v>0</v>
      </c>
      <c r="G22" s="17">
        <f>SUM(G18:G21)</f>
        <v>0</v>
      </c>
      <c r="H22" s="10"/>
      <c r="I22" s="1" t="s">
        <v>14</v>
      </c>
      <c r="J22" s="25">
        <f>Hintergrund!N25</f>
        <v>0</v>
      </c>
      <c r="K22" s="8">
        <f>J22*3</f>
        <v>0</v>
      </c>
    </row>
    <row r="23" spans="1:11" ht="15.75" x14ac:dyDescent="0.25">
      <c r="A23" s="175">
        <f>Hintergrund!N3</f>
        <v>1901</v>
      </c>
      <c r="B23" s="176"/>
      <c r="C23" s="176"/>
      <c r="D23" s="176"/>
      <c r="E23" s="176"/>
      <c r="F23" s="17"/>
      <c r="G23" s="17"/>
      <c r="H23" s="10"/>
      <c r="I23" s="1" t="s">
        <v>25</v>
      </c>
      <c r="J23" s="25">
        <f>Hintergrund!N29</f>
        <v>0</v>
      </c>
      <c r="K23" s="8">
        <f>J23*3</f>
        <v>0</v>
      </c>
    </row>
    <row r="24" spans="1:11" ht="15" x14ac:dyDescent="0.25">
      <c r="A24" s="1" t="s">
        <v>5</v>
      </c>
      <c r="B24" s="16">
        <f>Hintergrund!$N$7</f>
        <v>0</v>
      </c>
      <c r="C24" s="16">
        <f>Hintergrund!$N$8</f>
        <v>0</v>
      </c>
      <c r="D24" s="16">
        <f>Hintergrund!$N$4+Hintergrund!$N$5</f>
        <v>0</v>
      </c>
      <c r="E24" s="16">
        <f>Hintergrund!$N$9</f>
        <v>0</v>
      </c>
      <c r="F24" s="8">
        <f>B24*15+C24*10+D24*5</f>
        <v>0</v>
      </c>
      <c r="G24" s="8">
        <f>B24*15+C24*10</f>
        <v>0</v>
      </c>
      <c r="H24" s="10"/>
      <c r="I24" s="1" t="s">
        <v>15</v>
      </c>
      <c r="J24" s="25">
        <f>Hintergrund!N27</f>
        <v>0</v>
      </c>
      <c r="K24" s="8">
        <f>J24*3</f>
        <v>0</v>
      </c>
    </row>
    <row r="25" spans="1:11" ht="15" x14ac:dyDescent="0.25">
      <c r="A25" s="1" t="s">
        <v>6</v>
      </c>
      <c r="B25" s="16">
        <f>Hintergrund!$N$13</f>
        <v>0</v>
      </c>
      <c r="C25" s="16">
        <f>Hintergrund!$N$14</f>
        <v>0</v>
      </c>
      <c r="D25" s="16">
        <f>Hintergrund!$N$10+Hintergrund!$N$11</f>
        <v>0</v>
      </c>
      <c r="E25" s="16">
        <f>Hintergrund!$N$15</f>
        <v>0</v>
      </c>
      <c r="F25" s="8">
        <f>B25*30+C25*20+D25*10</f>
        <v>0</v>
      </c>
      <c r="G25" s="8">
        <f>B25*30+C25*20</f>
        <v>0</v>
      </c>
      <c r="H25" s="10"/>
      <c r="I25" s="164"/>
      <c r="J25" s="165"/>
      <c r="K25" s="17">
        <f>SUM(K22:K24)</f>
        <v>0</v>
      </c>
    </row>
    <row r="26" spans="1:11" ht="15.75" x14ac:dyDescent="0.25">
      <c r="A26" s="1" t="s">
        <v>76</v>
      </c>
      <c r="B26" s="16">
        <f>Hintergrund!$N$19</f>
        <v>0</v>
      </c>
      <c r="C26" s="16">
        <f>Hintergrund!$N$20</f>
        <v>0</v>
      </c>
      <c r="D26" s="16">
        <f>Hintergrund!$N$16+Hintergrund!$N$17</f>
        <v>0</v>
      </c>
      <c r="E26" s="16">
        <f>Hintergrund!$N$21</f>
        <v>0</v>
      </c>
      <c r="F26" s="8">
        <f>B26*45+C26*30+D26*15</f>
        <v>0</v>
      </c>
      <c r="G26" s="8">
        <f>B26*45+C26*30</f>
        <v>0</v>
      </c>
      <c r="H26" s="10"/>
      <c r="I26" s="175">
        <f>A29</f>
        <v>1902</v>
      </c>
      <c r="J26" s="176"/>
      <c r="K26" s="17"/>
    </row>
    <row r="27" spans="1:11" ht="15" x14ac:dyDescent="0.25">
      <c r="A27" s="1" t="s">
        <v>7</v>
      </c>
      <c r="B27" s="16">
        <f>Hintergrund!$N$23</f>
        <v>0</v>
      </c>
      <c r="C27" s="177"/>
      <c r="D27" s="177"/>
      <c r="E27" s="177"/>
      <c r="F27" s="8">
        <f>B27*30</f>
        <v>0</v>
      </c>
      <c r="G27" s="8">
        <f>B27*30</f>
        <v>0</v>
      </c>
      <c r="H27" s="10"/>
      <c r="I27" s="1" t="s">
        <v>14</v>
      </c>
      <c r="J27" s="25">
        <f>Hintergrund!O25</f>
        <v>0</v>
      </c>
      <c r="K27" s="8">
        <f>J27*3</f>
        <v>0</v>
      </c>
    </row>
    <row r="28" spans="1:11" x14ac:dyDescent="0.2">
      <c r="A28" s="169" t="s">
        <v>119</v>
      </c>
      <c r="B28" s="170"/>
      <c r="C28" s="170"/>
      <c r="D28" s="170"/>
      <c r="E28" s="171"/>
      <c r="F28" s="17">
        <f>SUM(F24:F27)</f>
        <v>0</v>
      </c>
      <c r="G28" s="17">
        <f>SUM(G24:G27)</f>
        <v>0</v>
      </c>
      <c r="H28" s="10"/>
      <c r="I28" s="1" t="s">
        <v>25</v>
      </c>
      <c r="J28" s="25">
        <f>Hintergrund!O29</f>
        <v>0</v>
      </c>
      <c r="K28" s="8">
        <f>J28*3</f>
        <v>0</v>
      </c>
    </row>
    <row r="29" spans="1:11" ht="15.75" x14ac:dyDescent="0.25">
      <c r="A29" s="175">
        <f>Hintergrund!O3</f>
        <v>1902</v>
      </c>
      <c r="B29" s="176"/>
      <c r="C29" s="176"/>
      <c r="D29" s="176"/>
      <c r="E29" s="176"/>
      <c r="F29" s="17"/>
      <c r="G29" s="17"/>
      <c r="H29" s="10"/>
      <c r="I29" s="1" t="s">
        <v>15</v>
      </c>
      <c r="J29" s="25">
        <f>Hintergrund!O27</f>
        <v>0</v>
      </c>
      <c r="K29" s="8">
        <f>J29*3</f>
        <v>0</v>
      </c>
    </row>
    <row r="30" spans="1:11" ht="15" x14ac:dyDescent="0.25">
      <c r="A30" s="1" t="s">
        <v>5</v>
      </c>
      <c r="B30" s="16">
        <f>Hintergrund!$O$7</f>
        <v>0</v>
      </c>
      <c r="C30" s="16">
        <f>Hintergrund!$O$8</f>
        <v>0</v>
      </c>
      <c r="D30" s="16">
        <f>Hintergrund!$O$4+Hintergrund!$O$5</f>
        <v>0</v>
      </c>
      <c r="E30" s="16">
        <f>Hintergrund!$O$9</f>
        <v>0</v>
      </c>
      <c r="F30" s="8">
        <f>B30*15+C30*10+D30*5</f>
        <v>0</v>
      </c>
      <c r="G30" s="8">
        <f>B30*15+C30*10</f>
        <v>0</v>
      </c>
      <c r="H30" s="10"/>
      <c r="I30" s="164"/>
      <c r="J30" s="165"/>
      <c r="K30" s="17">
        <f>SUM(K27:K29)</f>
        <v>0</v>
      </c>
    </row>
    <row r="31" spans="1:11" ht="15.75" x14ac:dyDescent="0.25">
      <c r="A31" s="1" t="s">
        <v>6</v>
      </c>
      <c r="B31" s="16">
        <f>Hintergrund!$O$13</f>
        <v>0</v>
      </c>
      <c r="C31" s="16">
        <f>Hintergrund!$O$14</f>
        <v>0</v>
      </c>
      <c r="D31" s="16">
        <f>Hintergrund!$O$10+Hintergrund!$O$11</f>
        <v>0</v>
      </c>
      <c r="E31" s="16">
        <f>Hintergrund!$O$15</f>
        <v>0</v>
      </c>
      <c r="F31" s="8">
        <f>B31*30+C31*20+D31*10</f>
        <v>0</v>
      </c>
      <c r="G31" s="8">
        <f>B31*30+C31*20</f>
        <v>0</v>
      </c>
      <c r="H31" s="10"/>
      <c r="I31" s="175">
        <f>A35</f>
        <v>1903</v>
      </c>
      <c r="J31" s="176"/>
      <c r="K31" s="17"/>
    </row>
    <row r="32" spans="1:11" ht="15" x14ac:dyDescent="0.25">
      <c r="A32" s="1" t="s">
        <v>76</v>
      </c>
      <c r="B32" s="16">
        <f>Hintergrund!$O$19</f>
        <v>0</v>
      </c>
      <c r="C32" s="16">
        <f>Hintergrund!$O$20</f>
        <v>0</v>
      </c>
      <c r="D32" s="16">
        <f>Hintergrund!$O$16+Hintergrund!$O$17</f>
        <v>0</v>
      </c>
      <c r="E32" s="16">
        <f>Hintergrund!$O$21</f>
        <v>0</v>
      </c>
      <c r="F32" s="8">
        <f>B32*45+C32*30+D32*15</f>
        <v>0</v>
      </c>
      <c r="G32" s="8">
        <f>B32*45+C32*30</f>
        <v>0</v>
      </c>
      <c r="H32" s="10"/>
      <c r="I32" s="1" t="s">
        <v>14</v>
      </c>
      <c r="J32" s="25">
        <f>Hintergrund!P25</f>
        <v>0</v>
      </c>
      <c r="K32" s="8">
        <f>J32*3</f>
        <v>0</v>
      </c>
    </row>
    <row r="33" spans="1:11" ht="15" x14ac:dyDescent="0.25">
      <c r="A33" s="1" t="s">
        <v>7</v>
      </c>
      <c r="B33" s="16">
        <f>Hintergrund!$O$23</f>
        <v>0</v>
      </c>
      <c r="C33" s="177"/>
      <c r="D33" s="177"/>
      <c r="E33" s="177"/>
      <c r="F33" s="8">
        <f>B33*30</f>
        <v>0</v>
      </c>
      <c r="G33" s="8">
        <f>B33*30</f>
        <v>0</v>
      </c>
      <c r="H33" s="10"/>
      <c r="I33" s="1" t="s">
        <v>25</v>
      </c>
      <c r="J33" s="25">
        <f>Hintergrund!P29</f>
        <v>0</v>
      </c>
      <c r="K33" s="8">
        <f>J33*3</f>
        <v>0</v>
      </c>
    </row>
    <row r="34" spans="1:11" x14ac:dyDescent="0.2">
      <c r="A34" s="169" t="s">
        <v>119</v>
      </c>
      <c r="B34" s="170"/>
      <c r="C34" s="170"/>
      <c r="D34" s="170"/>
      <c r="E34" s="171"/>
      <c r="F34" s="17">
        <f>SUM(F30:F33)</f>
        <v>0</v>
      </c>
      <c r="G34" s="17">
        <f>SUM(G30:G33)</f>
        <v>0</v>
      </c>
      <c r="H34" s="10"/>
      <c r="I34" s="1" t="s">
        <v>15</v>
      </c>
      <c r="J34" s="25">
        <f>Hintergrund!P27</f>
        <v>0</v>
      </c>
      <c r="K34" s="8">
        <f>J34*3</f>
        <v>0</v>
      </c>
    </row>
    <row r="35" spans="1:11" ht="15.75" x14ac:dyDescent="0.25">
      <c r="A35" s="175">
        <f>Hintergrund!P3</f>
        <v>1903</v>
      </c>
      <c r="B35" s="176"/>
      <c r="C35" s="176"/>
      <c r="D35" s="176"/>
      <c r="E35" s="176"/>
      <c r="F35" s="17"/>
      <c r="G35" s="17"/>
      <c r="H35" s="10"/>
      <c r="I35" s="169"/>
      <c r="J35" s="171"/>
      <c r="K35" s="17">
        <f>SUM(K32:K34)</f>
        <v>0</v>
      </c>
    </row>
    <row r="36" spans="1:11" ht="15.75" thickBot="1" x14ac:dyDescent="0.3">
      <c r="A36" s="1" t="s">
        <v>5</v>
      </c>
      <c r="B36" s="16">
        <f>Hintergrund!$P$7</f>
        <v>0</v>
      </c>
      <c r="C36" s="16">
        <f>Hintergrund!$P$8</f>
        <v>0</v>
      </c>
      <c r="D36" s="16">
        <f>Hintergrund!$P$4+Hintergrund!$P$5</f>
        <v>0</v>
      </c>
      <c r="E36" s="16">
        <f>Hintergrund!$P$9</f>
        <v>0</v>
      </c>
      <c r="F36" s="8">
        <f>B36*15+C36*10+D36*5</f>
        <v>0</v>
      </c>
      <c r="G36" s="8">
        <f>B36*15+C36*10</f>
        <v>0</v>
      </c>
      <c r="H36" s="10"/>
      <c r="I36" s="147"/>
      <c r="J36" s="148" t="s">
        <v>86</v>
      </c>
      <c r="K36" s="153">
        <f>K20+K25+K30+K35</f>
        <v>0</v>
      </c>
    </row>
    <row r="37" spans="1:11" ht="15" x14ac:dyDescent="0.25">
      <c r="A37" s="1" t="s">
        <v>6</v>
      </c>
      <c r="B37" s="16">
        <f>Hintergrund!$P$13</f>
        <v>0</v>
      </c>
      <c r="C37" s="16">
        <f>Hintergrund!$P$14</f>
        <v>0</v>
      </c>
      <c r="D37" s="16">
        <f>Hintergrund!$P$10+Hintergrund!$P$11</f>
        <v>0</v>
      </c>
      <c r="E37" s="16">
        <f>Hintergrund!$P$15</f>
        <v>0</v>
      </c>
      <c r="F37" s="8">
        <f>B37*30+C37*20+D37*10</f>
        <v>0</v>
      </c>
      <c r="G37" s="8">
        <f>B37*30+C37*20</f>
        <v>0</v>
      </c>
      <c r="H37" s="10"/>
      <c r="I37" s="10"/>
      <c r="J37" s="10"/>
      <c r="K37" s="10"/>
    </row>
    <row r="38" spans="1:11" ht="15" x14ac:dyDescent="0.25">
      <c r="A38" s="1" t="s">
        <v>76</v>
      </c>
      <c r="B38" s="16">
        <f>Hintergrund!$P$19</f>
        <v>0</v>
      </c>
      <c r="C38" s="16">
        <f>Hintergrund!$P$20</f>
        <v>0</v>
      </c>
      <c r="D38" s="16">
        <f>Hintergrund!$P$16+Hintergrund!$P$17</f>
        <v>0</v>
      </c>
      <c r="E38" s="16">
        <f>Hintergrund!$P$21</f>
        <v>0</v>
      </c>
      <c r="F38" s="8">
        <f>B38*45+C38*30+D38*15</f>
        <v>0</v>
      </c>
      <c r="G38" s="8">
        <f>B38*45+C38*30</f>
        <v>0</v>
      </c>
      <c r="H38" s="10"/>
      <c r="I38" s="10"/>
      <c r="J38" s="10"/>
      <c r="K38" s="10"/>
    </row>
    <row r="39" spans="1:11" ht="15" x14ac:dyDescent="0.25">
      <c r="A39" s="1" t="s">
        <v>7</v>
      </c>
      <c r="B39" s="16">
        <f>Hintergrund!$P$23</f>
        <v>0</v>
      </c>
      <c r="C39" s="177"/>
      <c r="D39" s="177"/>
      <c r="E39" s="177"/>
      <c r="F39" s="8">
        <f>B39*30</f>
        <v>0</v>
      </c>
      <c r="G39" s="8">
        <f>B39*30</f>
        <v>0</v>
      </c>
      <c r="H39" s="10"/>
      <c r="I39" s="10"/>
      <c r="J39" s="10"/>
      <c r="K39" s="10"/>
    </row>
    <row r="40" spans="1:11" ht="15" x14ac:dyDescent="0.25">
      <c r="A40" s="203" t="s">
        <v>85</v>
      </c>
      <c r="B40" s="204"/>
      <c r="C40" s="204"/>
      <c r="D40" s="204"/>
      <c r="E40" s="204"/>
      <c r="F40" s="17">
        <f>SUM(F36:F39)</f>
        <v>0</v>
      </c>
      <c r="G40" s="17">
        <f>SUM(G36:G39)</f>
        <v>0</v>
      </c>
      <c r="H40" s="149" t="s">
        <v>35</v>
      </c>
      <c r="I40" s="10"/>
      <c r="J40" s="10"/>
      <c r="K40" s="10"/>
    </row>
    <row r="41" spans="1:11" ht="15.75" thickBot="1" x14ac:dyDescent="0.3">
      <c r="A41" s="205"/>
      <c r="B41" s="206"/>
      <c r="C41" s="206"/>
      <c r="D41" s="206"/>
      <c r="E41" s="206"/>
      <c r="F41" s="153">
        <f>F22+F28+F34+F40</f>
        <v>0</v>
      </c>
      <c r="G41" s="153">
        <f>G22+G28+G34+G40</f>
        <v>0</v>
      </c>
      <c r="H41" s="17">
        <f>IF((E18*2+E19*4+E20*6+E24*2+E25*4+E26*6+E30*2+E31*4+E32*6+E36*2+E37*4+E38*6)&gt;20,20,(E18*2+E19*4+E20*6+E24*2+E25*4+E26*6+E30*2+E31*4+E32*6+E36*2+E37*4+E38*6))</f>
        <v>0</v>
      </c>
      <c r="I41" s="10"/>
      <c r="J41" s="10"/>
      <c r="K41" s="10"/>
    </row>
    <row r="42" spans="1:11" x14ac:dyDescent="0.2">
      <c r="A42" s="150" t="s">
        <v>33</v>
      </c>
      <c r="B42" s="145"/>
      <c r="C42" s="145"/>
      <c r="D42" s="145"/>
      <c r="E42" s="145"/>
      <c r="F42" s="145"/>
      <c r="G42" s="10"/>
      <c r="H42" s="10"/>
      <c r="I42" s="10"/>
      <c r="J42" s="10"/>
      <c r="K42" s="10"/>
    </row>
    <row r="43" spans="1:11" x14ac:dyDescent="0.2">
      <c r="H43" s="11"/>
      <c r="I43" s="154"/>
      <c r="J43" s="154"/>
    </row>
    <row r="44" spans="1:11" x14ac:dyDescent="0.2">
      <c r="H44" t="s">
        <v>82</v>
      </c>
      <c r="I44" s="27" t="s">
        <v>115</v>
      </c>
      <c r="J44" t="s">
        <v>118</v>
      </c>
    </row>
  </sheetData>
  <sheetProtection algorithmName="SHA-512" hashValue="OnfYR/SUY8kohJGMQCUnpptbZtQb8yD2KzWEPbIW1K9xq5QkjyLk2gFQuEamtFYrrwHEE/z9AZZf7pxhX9Agpw==" saltValue="soAaBgJPS3DwuXN1+75SjQ==" spinCount="100000" sheet="1" selectLockedCells="1"/>
  <mergeCells count="52">
    <mergeCell ref="I9:J9"/>
    <mergeCell ref="I10:J10"/>
    <mergeCell ref="C9:D9"/>
    <mergeCell ref="F8:G8"/>
    <mergeCell ref="F9:G9"/>
    <mergeCell ref="C8:D8"/>
    <mergeCell ref="I8:J8"/>
    <mergeCell ref="A1:K1"/>
    <mergeCell ref="A2:B2"/>
    <mergeCell ref="A3:B3"/>
    <mergeCell ref="A4:B4"/>
    <mergeCell ref="I4:J4"/>
    <mergeCell ref="G2:I2"/>
    <mergeCell ref="G3:I3"/>
    <mergeCell ref="A6:B6"/>
    <mergeCell ref="C6:E6"/>
    <mergeCell ref="F6:H6"/>
    <mergeCell ref="I6:K6"/>
    <mergeCell ref="C7:D7"/>
    <mergeCell ref="F7:G7"/>
    <mergeCell ref="I7:J7"/>
    <mergeCell ref="I20:J20"/>
    <mergeCell ref="I25:J25"/>
    <mergeCell ref="K15:K16"/>
    <mergeCell ref="I16:J16"/>
    <mergeCell ref="C10:D10"/>
    <mergeCell ref="F10:G10"/>
    <mergeCell ref="C11:D11"/>
    <mergeCell ref="F11:G11"/>
    <mergeCell ref="I11:J11"/>
    <mergeCell ref="G15:G16"/>
    <mergeCell ref="I21:J21"/>
    <mergeCell ref="C21:E21"/>
    <mergeCell ref="A23:E23"/>
    <mergeCell ref="I26:J26"/>
    <mergeCell ref="A22:E22"/>
    <mergeCell ref="C12:D12"/>
    <mergeCell ref="F12:G12"/>
    <mergeCell ref="I12:J12"/>
    <mergeCell ref="F15:F16"/>
    <mergeCell ref="A17:E17"/>
    <mergeCell ref="A28:E28"/>
    <mergeCell ref="A34:E34"/>
    <mergeCell ref="I30:J30"/>
    <mergeCell ref="I35:J35"/>
    <mergeCell ref="C27:E27"/>
    <mergeCell ref="A40:E41"/>
    <mergeCell ref="A29:E29"/>
    <mergeCell ref="I31:J31"/>
    <mergeCell ref="C33:E33"/>
    <mergeCell ref="A35:E35"/>
    <mergeCell ref="C39:E39"/>
  </mergeCells>
  <conditionalFormatting sqref="B12">
    <cfRule type="containsText" dxfId="7" priority="7" operator="containsText" text="nicht erfüllt">
      <formula>NOT(ISERROR(SEARCH("nicht erfüllt",B12)))</formula>
    </cfRule>
    <cfRule type="containsText" dxfId="6" priority="8" operator="containsText" text="erfüllt">
      <formula>NOT(ISERROR(SEARCH("erfüllt",B12)))</formula>
    </cfRule>
  </conditionalFormatting>
  <conditionalFormatting sqref="E12">
    <cfRule type="containsText" dxfId="5" priority="5" operator="containsText" text="nicht erfüllt">
      <formula>NOT(ISERROR(SEARCH("nicht erfüllt",E12)))</formula>
    </cfRule>
    <cfRule type="containsText" dxfId="4" priority="6" operator="containsText" text="erfüllt">
      <formula>NOT(ISERROR(SEARCH("erfüllt",E12)))</formula>
    </cfRule>
  </conditionalFormatting>
  <conditionalFormatting sqref="H12">
    <cfRule type="containsText" dxfId="3" priority="3" operator="containsText" text="nicht erfüllt">
      <formula>NOT(ISERROR(SEARCH("nicht erfüllt",H12)))</formula>
    </cfRule>
    <cfRule type="containsText" dxfId="2" priority="4" operator="containsText" text="erfüllt">
      <formula>NOT(ISERROR(SEARCH("erfüllt",H12)))</formula>
    </cfRule>
  </conditionalFormatting>
  <conditionalFormatting sqref="K12">
    <cfRule type="containsText" dxfId="1" priority="1" operator="containsText" text="nicht erfüllt">
      <formula>NOT(ISERROR(SEARCH("nicht erfüllt",K12)))</formula>
    </cfRule>
    <cfRule type="containsText" dxfId="0" priority="2" operator="containsText" text="erfüllt">
      <formula>NOT(ISERROR(SEARCH("erfüllt",K12)))</formula>
    </cfRule>
  </conditionalFormatting>
  <pageMargins left="0.70866141732283472" right="0.70866141732283472" top="0.78740157480314965" bottom="0.78740157480314965" header="0.31496062992125984" footer="0.31496062992125984"/>
  <pageSetup paperSize="9" scale="5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Hintergrund!$C$4:$C$5</xm:f>
          </x14:formula1>
          <xm:sqref>C4</xm:sqref>
        </x14:dataValidation>
        <x14:dataValidation type="list" allowBlank="1" showInputMessage="1" showErrorMessage="1" xr:uid="{00000000-0002-0000-0200-000001000000}">
          <x14:formula1>
            <xm:f>Hintergrund!$E$4:$E$5</xm:f>
          </x14:formula1>
          <xm:sqref>E4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2:P29"/>
  <sheetViews>
    <sheetView zoomScale="85" zoomScaleNormal="85" workbookViewId="0">
      <selection activeCell="C9" sqref="C9"/>
    </sheetView>
  </sheetViews>
  <sheetFormatPr baseColWidth="10" defaultRowHeight="14.25" x14ac:dyDescent="0.2"/>
  <cols>
    <col min="1" max="1" width="20.625" customWidth="1"/>
    <col min="3" max="3" width="20.375" customWidth="1"/>
    <col min="5" max="5" width="15.875" customWidth="1"/>
    <col min="7" max="7" width="19.375" customWidth="1"/>
    <col min="9" max="9" width="16.625" customWidth="1"/>
    <col min="11" max="11" width="18.125" bestFit="1" customWidth="1"/>
    <col min="12" max="12" width="25.625" bestFit="1" customWidth="1"/>
  </cols>
  <sheetData>
    <row r="2" spans="1:16" ht="15" thickBot="1" x14ac:dyDescent="0.25"/>
    <row r="3" spans="1:16" ht="15.75" thickBot="1" x14ac:dyDescent="0.3">
      <c r="A3" t="s">
        <v>37</v>
      </c>
      <c r="C3" t="s">
        <v>38</v>
      </c>
      <c r="E3" t="s">
        <v>40</v>
      </c>
      <c r="G3" t="s">
        <v>22</v>
      </c>
      <c r="K3" s="31" t="s">
        <v>58</v>
      </c>
      <c r="L3" s="32" t="s">
        <v>43</v>
      </c>
      <c r="M3" s="33">
        <f>Dateneingabe!D6</f>
        <v>1900</v>
      </c>
      <c r="N3" s="33">
        <f>M3+1</f>
        <v>1901</v>
      </c>
      <c r="O3" s="33">
        <f>M3+2</f>
        <v>1902</v>
      </c>
      <c r="P3" s="34">
        <f>M3+3</f>
        <v>1903</v>
      </c>
    </row>
    <row r="4" spans="1:16" ht="15" x14ac:dyDescent="0.25">
      <c r="A4" t="s">
        <v>109</v>
      </c>
      <c r="C4" t="s">
        <v>31</v>
      </c>
      <c r="E4" t="s">
        <v>34</v>
      </c>
      <c r="G4" s="19" t="s">
        <v>109</v>
      </c>
      <c r="K4" s="47" t="s">
        <v>41</v>
      </c>
      <c r="L4" s="48" t="s">
        <v>44</v>
      </c>
      <c r="M4" s="49">
        <f>COUNTIFS(Input[Art der Veranstaltung],$K4,Input[ausgeübte Funktion],$L4,Input[Jahr],$M$3)</f>
        <v>0</v>
      </c>
      <c r="N4" s="49">
        <f>COUNTIFS(Input[Art der Veranstaltung],$K4,Input[ausgeübte Funktion],$L4,Input[Jahr],$N$3)</f>
        <v>0</v>
      </c>
      <c r="O4" s="49">
        <f>COUNTIFS(Input[Art der Veranstaltung],$K4,Input[ausgeübte Funktion],$L4,Input[Jahr],$O$3)</f>
        <v>0</v>
      </c>
      <c r="P4" s="50">
        <f>COUNTIFS(Input[Art der Veranstaltung],$K4,Input[ausgeübte Funktion],$L4,Input[Jahr],$P$3)</f>
        <v>0</v>
      </c>
    </row>
    <row r="5" spans="1:16" ht="15" x14ac:dyDescent="0.25">
      <c r="A5" t="s">
        <v>36</v>
      </c>
      <c r="C5" t="s">
        <v>39</v>
      </c>
      <c r="E5" t="s">
        <v>24</v>
      </c>
      <c r="G5" s="20" t="s">
        <v>36</v>
      </c>
      <c r="K5" s="51" t="s">
        <v>41</v>
      </c>
      <c r="L5" s="37" t="s">
        <v>45</v>
      </c>
      <c r="M5" s="36">
        <f>COUNTIFS(Input[Art der Veranstaltung],$K5,Input[ausgeübte Funktion],$L5,Input[Jahr],$M$3)</f>
        <v>0</v>
      </c>
      <c r="N5" s="36">
        <f>COUNTIFS(Input[Art der Veranstaltung],$K5,Input[ausgeübte Funktion],$L5,Input[Jahr],$N$3)</f>
        <v>0</v>
      </c>
      <c r="O5" s="36">
        <f>COUNTIFS(Input[Art der Veranstaltung],$K5,Input[ausgeübte Funktion],$L5,Input[Jahr],$O$3)</f>
        <v>0</v>
      </c>
      <c r="P5" s="52">
        <f>COUNTIFS(Input[Art der Veranstaltung],$K5,Input[ausgeübte Funktion],$L5,Input[Jahr],$P$3)</f>
        <v>0</v>
      </c>
    </row>
    <row r="6" spans="1:16" ht="15" x14ac:dyDescent="0.25">
      <c r="G6" s="19" t="s">
        <v>31</v>
      </c>
      <c r="K6" s="51" t="s">
        <v>41</v>
      </c>
      <c r="L6" s="35" t="s">
        <v>46</v>
      </c>
      <c r="M6" s="36">
        <f>COUNTIFS(Input[Art der Veranstaltung],$K6,Input[ausgeübte Funktion],$L6,Input[Jahr],$M$3)</f>
        <v>0</v>
      </c>
      <c r="N6" s="36">
        <f>COUNTIFS(Input[Art der Veranstaltung],$K6,Input[ausgeübte Funktion],$L6,Input[Jahr],$N$3)</f>
        <v>0</v>
      </c>
      <c r="O6" s="36">
        <f>COUNTIFS(Input[Art der Veranstaltung],$K6,Input[ausgeübte Funktion],$L6,Input[Jahr],$O$3)</f>
        <v>0</v>
      </c>
      <c r="P6" s="52">
        <f>COUNTIFS(Input[Art der Veranstaltung],$K6,Input[ausgeübte Funktion],$L6,Input[Jahr],$P$3)</f>
        <v>0</v>
      </c>
    </row>
    <row r="7" spans="1:16" ht="15" x14ac:dyDescent="0.25">
      <c r="G7" s="19" t="s">
        <v>39</v>
      </c>
      <c r="K7" s="51" t="s">
        <v>41</v>
      </c>
      <c r="L7" s="37" t="s">
        <v>47</v>
      </c>
      <c r="M7" s="36">
        <f>COUNTIFS(Input[Art der Veranstaltung],$K7,Input[ausgeübte Funktion],$L7,Input[Jahr],$M$3)</f>
        <v>0</v>
      </c>
      <c r="N7" s="36">
        <f>COUNTIFS(Input[Art der Veranstaltung],$K7,Input[ausgeübte Funktion],$L7,Input[Jahr],$N$3)</f>
        <v>0</v>
      </c>
      <c r="O7" s="36">
        <f>COUNTIFS(Input[Art der Veranstaltung],$K7,Input[ausgeübte Funktion],$L7,Input[Jahr],$O$3)</f>
        <v>0</v>
      </c>
      <c r="P7" s="52">
        <f>COUNTIFS(Input[Art der Veranstaltung],$K7,Input[ausgeübte Funktion],$L7,Input[Jahr],$P$3)</f>
        <v>0</v>
      </c>
    </row>
    <row r="8" spans="1:16" ht="15" x14ac:dyDescent="0.25">
      <c r="K8" s="51" t="s">
        <v>41</v>
      </c>
      <c r="L8" s="35" t="s">
        <v>48</v>
      </c>
      <c r="M8" s="36">
        <f>COUNTIFS(Input[Art der Veranstaltung],$K8,Input[ausgeübte Funktion],$L8,Input[Jahr],$M$3)</f>
        <v>0</v>
      </c>
      <c r="N8" s="36">
        <f>COUNTIFS(Input[Art der Veranstaltung],$K8,Input[ausgeübte Funktion],$L8,Input[Jahr],$N$3)</f>
        <v>0</v>
      </c>
      <c r="O8" s="36">
        <f>COUNTIFS(Input[Art der Veranstaltung],$K8,Input[ausgeübte Funktion],$L8,Input[Jahr],$O$3)</f>
        <v>0</v>
      </c>
      <c r="P8" s="52">
        <f>COUNTIFS(Input[Art der Veranstaltung],$K8,Input[ausgeübte Funktion],$L8,Input[Jahr],$P$3)</f>
        <v>0</v>
      </c>
    </row>
    <row r="9" spans="1:16" ht="15.75" thickBot="1" x14ac:dyDescent="0.3">
      <c r="A9" t="s">
        <v>58</v>
      </c>
      <c r="C9" s="15" t="s">
        <v>43</v>
      </c>
      <c r="E9" t="s">
        <v>65</v>
      </c>
      <c r="G9" t="s">
        <v>69</v>
      </c>
      <c r="K9" s="53" t="s">
        <v>41</v>
      </c>
      <c r="L9" s="54" t="s">
        <v>3</v>
      </c>
      <c r="M9" s="55">
        <f>COUNTIFS(Input[Art der Veranstaltung],$K9,Input[ausgeübte Funktion],$L9,Input[Jahr],$M$3)</f>
        <v>0</v>
      </c>
      <c r="N9" s="55">
        <f>COUNTIFS(Input[Art der Veranstaltung],$K9,Input[ausgeübte Funktion],$L9,Input[Jahr],$N$3)</f>
        <v>0</v>
      </c>
      <c r="O9" s="55">
        <f>COUNTIFS(Input[Art der Veranstaltung],$K9,Input[ausgeübte Funktion],$L9,Input[Jahr],$O$3)</f>
        <v>0</v>
      </c>
      <c r="P9" s="56">
        <f>COUNTIFS(Input[Art der Veranstaltung],$K9,Input[ausgeübte Funktion],$L9,Input[Jahr],$P$3)</f>
        <v>0</v>
      </c>
    </row>
    <row r="10" spans="1:16" ht="15" x14ac:dyDescent="0.25">
      <c r="A10" s="13" t="s">
        <v>41</v>
      </c>
      <c r="C10" s="12" t="s">
        <v>44</v>
      </c>
      <c r="E10" t="s">
        <v>67</v>
      </c>
      <c r="G10" t="s">
        <v>4</v>
      </c>
      <c r="K10" s="57" t="s">
        <v>42</v>
      </c>
      <c r="L10" s="58" t="s">
        <v>44</v>
      </c>
      <c r="M10" s="59">
        <f>COUNTIFS(Input[Art der Veranstaltung],$K10,Input[ausgeübte Funktion],$L10,Input[Jahr],$M$3)</f>
        <v>0</v>
      </c>
      <c r="N10" s="59">
        <f>COUNTIFS(Input[Art der Veranstaltung],$K10,Input[ausgeübte Funktion],$L10,Input[Jahr],$N$3)</f>
        <v>0</v>
      </c>
      <c r="O10" s="59">
        <f>COUNTIFS(Input[Art der Veranstaltung],$K10,Input[ausgeübte Funktion],$L10,Input[Jahr],$O$3)</f>
        <v>0</v>
      </c>
      <c r="P10" s="60">
        <f>COUNTIFS(Input[Art der Veranstaltung],$K10,Input[ausgeübte Funktion],$L10,Input[Jahr],$P$3)</f>
        <v>0</v>
      </c>
    </row>
    <row r="11" spans="1:16" ht="15" x14ac:dyDescent="0.25">
      <c r="A11" s="13" t="s">
        <v>42</v>
      </c>
      <c r="C11" s="12" t="s">
        <v>45</v>
      </c>
      <c r="E11" t="s">
        <v>107</v>
      </c>
      <c r="G11" t="s">
        <v>64</v>
      </c>
      <c r="K11" s="61" t="s">
        <v>42</v>
      </c>
      <c r="L11" s="40" t="s">
        <v>45</v>
      </c>
      <c r="M11" s="39">
        <f>COUNTIFS(Input[Art der Veranstaltung],$K11,Input[ausgeübte Funktion],$L11,Input[Jahr],$M$3)</f>
        <v>0</v>
      </c>
      <c r="N11" s="39">
        <f>COUNTIFS(Input[Art der Veranstaltung],$K11,Input[ausgeübte Funktion],$L11,Input[Jahr],$N$3)</f>
        <v>0</v>
      </c>
      <c r="O11" s="39">
        <f>COUNTIFS(Input[Art der Veranstaltung],$K11,Input[ausgeübte Funktion],$L11,Input[Jahr],$O$3)</f>
        <v>0</v>
      </c>
      <c r="P11" s="62">
        <f>COUNTIFS(Input[Art der Veranstaltung],$K11,Input[ausgeübte Funktion],$L11,Input[Jahr],$P$3)</f>
        <v>0</v>
      </c>
    </row>
    <row r="12" spans="1:16" ht="15" x14ac:dyDescent="0.25">
      <c r="A12" s="14" t="s">
        <v>73</v>
      </c>
      <c r="C12" s="12" t="s">
        <v>46</v>
      </c>
      <c r="E12" t="s">
        <v>68</v>
      </c>
      <c r="G12" t="s">
        <v>3</v>
      </c>
      <c r="K12" s="61" t="s">
        <v>42</v>
      </c>
      <c r="L12" s="38" t="s">
        <v>46</v>
      </c>
      <c r="M12" s="39">
        <f>COUNTIFS(Input[Art der Veranstaltung],$K12,Input[ausgeübte Funktion],$L12,Input[Jahr],$M$3)</f>
        <v>0</v>
      </c>
      <c r="N12" s="39">
        <f>COUNTIFS(Input[Art der Veranstaltung],$K12,Input[ausgeübte Funktion],$L12,Input[Jahr],$N$3)</f>
        <v>0</v>
      </c>
      <c r="O12" s="39">
        <f>COUNTIFS(Input[Art der Veranstaltung],$K12,Input[ausgeübte Funktion],$L12,Input[Jahr],$O$3)</f>
        <v>0</v>
      </c>
      <c r="P12" s="62">
        <f>COUNTIFS(Input[Art der Veranstaltung],$K12,Input[ausgeübte Funktion],$L12,Input[Jahr],$P$3)</f>
        <v>0</v>
      </c>
    </row>
    <row r="13" spans="1:16" ht="15" x14ac:dyDescent="0.25">
      <c r="A13" s="14" t="s">
        <v>7</v>
      </c>
      <c r="C13" s="12" t="s">
        <v>47</v>
      </c>
      <c r="E13" t="s">
        <v>106</v>
      </c>
      <c r="K13" s="61" t="s">
        <v>42</v>
      </c>
      <c r="L13" s="40" t="s">
        <v>47</v>
      </c>
      <c r="M13" s="39">
        <f>COUNTIFS(Input[Art der Veranstaltung],$K13,Input[ausgeübte Funktion],$L13,Input[Jahr],$M$3)</f>
        <v>0</v>
      </c>
      <c r="N13" s="39">
        <f>COUNTIFS(Input[Art der Veranstaltung],$K13,Input[ausgeübte Funktion],$L13,Input[Jahr],$N$3)</f>
        <v>0</v>
      </c>
      <c r="O13" s="39">
        <f>COUNTIFS(Input[Art der Veranstaltung],$K13,Input[ausgeübte Funktion],$L13,Input[Jahr],$O$3)</f>
        <v>0</v>
      </c>
      <c r="P13" s="62">
        <f>COUNTIFS(Input[Art der Veranstaltung],$K13,Input[ausgeübte Funktion],$L13,Input[Jahr],$P$3)</f>
        <v>0</v>
      </c>
    </row>
    <row r="14" spans="1:16" ht="15" x14ac:dyDescent="0.25">
      <c r="A14" s="14" t="s">
        <v>14</v>
      </c>
      <c r="C14" s="12" t="s">
        <v>48</v>
      </c>
      <c r="K14" s="61" t="s">
        <v>42</v>
      </c>
      <c r="L14" s="38" t="s">
        <v>48</v>
      </c>
      <c r="M14" s="39">
        <f>COUNTIFS(Input[Art der Veranstaltung],$K14,Input[ausgeübte Funktion],$L14,Input[Jahr],$M$3)</f>
        <v>0</v>
      </c>
      <c r="N14" s="39">
        <f>COUNTIFS(Input[Art der Veranstaltung],$K14,Input[ausgeübte Funktion],$L14,Input[Jahr],$N$3)</f>
        <v>0</v>
      </c>
      <c r="O14" s="39">
        <f>COUNTIFS(Input[Art der Veranstaltung],$K14,Input[ausgeübte Funktion],$L14,Input[Jahr],$O$3)</f>
        <v>0</v>
      </c>
      <c r="P14" s="62">
        <f>COUNTIFS(Input[Art der Veranstaltung],$K14,Input[ausgeübte Funktion],$L14,Input[Jahr],$P$3)</f>
        <v>0</v>
      </c>
    </row>
    <row r="15" spans="1:16" ht="15.75" thickBot="1" x14ac:dyDescent="0.3">
      <c r="A15" s="14" t="s">
        <v>108</v>
      </c>
      <c r="C15" s="12" t="s">
        <v>3</v>
      </c>
      <c r="K15" s="63" t="s">
        <v>42</v>
      </c>
      <c r="L15" s="64" t="s">
        <v>3</v>
      </c>
      <c r="M15" s="65">
        <f>COUNTIFS(Input[Art der Veranstaltung],$K15,Input[ausgeübte Funktion],$L15,Input[Jahr],$M$3)</f>
        <v>0</v>
      </c>
      <c r="N15" s="65">
        <f>COUNTIFS(Input[Art der Veranstaltung],$K15,Input[ausgeübte Funktion],$L15,Input[Jahr],$N$3)</f>
        <v>0</v>
      </c>
      <c r="O15" s="65">
        <f>COUNTIFS(Input[Art der Veranstaltung],$K15,Input[ausgeübte Funktion],$L15,Input[Jahr],$O$3)</f>
        <v>0</v>
      </c>
      <c r="P15" s="66">
        <f>COUNTIFS(Input[Art der Veranstaltung],$K15,Input[ausgeübte Funktion],$L15,Input[Jahr],$P$3)</f>
        <v>0</v>
      </c>
    </row>
    <row r="16" spans="1:16" ht="15" x14ac:dyDescent="0.25">
      <c r="A16" s="14" t="s">
        <v>74</v>
      </c>
      <c r="K16" s="67" t="s">
        <v>73</v>
      </c>
      <c r="L16" s="68" t="s">
        <v>44</v>
      </c>
      <c r="M16" s="69">
        <f>COUNTIFS(Input[Art der Veranstaltung],$K16,Input[ausgeübte Funktion],$L16,Input[Jahr],$M$3)</f>
        <v>0</v>
      </c>
      <c r="N16" s="69">
        <f>COUNTIFS(Input[Art der Veranstaltung],$K16,Input[ausgeübte Funktion],$L16,Input[Jahr],$N$3)</f>
        <v>0</v>
      </c>
      <c r="O16" s="69">
        <f>COUNTIFS(Input[Art der Veranstaltung],$K16,Input[ausgeübte Funktion],$L16,Input[Jahr],$O$3)</f>
        <v>0</v>
      </c>
      <c r="P16" s="70">
        <f>COUNTIFS(Input[Art der Veranstaltung],$K16,Input[ausgeübte Funktion],$L16,Input[Jahr],$P$3)</f>
        <v>0</v>
      </c>
    </row>
    <row r="17" spans="1:16" ht="15" x14ac:dyDescent="0.25">
      <c r="K17" s="71" t="s">
        <v>73</v>
      </c>
      <c r="L17" s="43" t="s">
        <v>45</v>
      </c>
      <c r="M17" s="42">
        <f>COUNTIFS(Input[Art der Veranstaltung],$K17,Input[ausgeübte Funktion],$L17,Input[Jahr],$M$3)</f>
        <v>0</v>
      </c>
      <c r="N17" s="42">
        <f>COUNTIFS(Input[Art der Veranstaltung],$K17,Input[ausgeübte Funktion],$L17,Input[Jahr],$N$3)</f>
        <v>0</v>
      </c>
      <c r="O17" s="42">
        <f>COUNTIFS(Input[Art der Veranstaltung],$K17,Input[ausgeübte Funktion],$L17,Input[Jahr],$O$3)</f>
        <v>0</v>
      </c>
      <c r="P17" s="17">
        <f>COUNTIFS(Input[Art der Veranstaltung],$K17,Input[ausgeübte Funktion],$L17,Input[Jahr],$P$3)</f>
        <v>0</v>
      </c>
    </row>
    <row r="18" spans="1:16" ht="15" x14ac:dyDescent="0.25">
      <c r="K18" s="71" t="s">
        <v>73</v>
      </c>
      <c r="L18" s="41" t="s">
        <v>46</v>
      </c>
      <c r="M18" s="42">
        <f>COUNTIFS(Input[Art der Veranstaltung],$K18,Input[ausgeübte Funktion],$L18,Input[Jahr],$M$3)</f>
        <v>0</v>
      </c>
      <c r="N18" s="42">
        <f>COUNTIFS(Input[Art der Veranstaltung],$K18,Input[ausgeübte Funktion],$L18,Input[Jahr],$N$3)</f>
        <v>0</v>
      </c>
      <c r="O18" s="42">
        <f>COUNTIFS(Input[Art der Veranstaltung],$K18,Input[ausgeübte Funktion],$L18,Input[Jahr],$O$3)</f>
        <v>0</v>
      </c>
      <c r="P18" s="17">
        <f>COUNTIFS(Input[Art der Veranstaltung],$K18,Input[ausgeübte Funktion],$L18,Input[Jahr],$P$3)</f>
        <v>0</v>
      </c>
    </row>
    <row r="19" spans="1:16" ht="15" x14ac:dyDescent="0.25">
      <c r="K19" s="71" t="s">
        <v>73</v>
      </c>
      <c r="L19" s="43" t="s">
        <v>47</v>
      </c>
      <c r="M19" s="42">
        <f>COUNTIFS(Input[Art der Veranstaltung],$K19,Input[ausgeübte Funktion],$L19,Input[Jahr],$M$3)</f>
        <v>0</v>
      </c>
      <c r="N19" s="42">
        <f>COUNTIFS(Input[Art der Veranstaltung],$K19,Input[ausgeübte Funktion],$L19,Input[Jahr],$N$3)</f>
        <v>0</v>
      </c>
      <c r="O19" s="42">
        <f>COUNTIFS(Input[Art der Veranstaltung],$K19,Input[ausgeübte Funktion],$L19,Input[Jahr],$O$3)</f>
        <v>0</v>
      </c>
      <c r="P19" s="17">
        <f>COUNTIFS(Input[Art der Veranstaltung],$K19,Input[ausgeübte Funktion],$L19,Input[Jahr],$P$3)</f>
        <v>0</v>
      </c>
    </row>
    <row r="20" spans="1:16" ht="15" x14ac:dyDescent="0.25">
      <c r="A20" t="s">
        <v>14</v>
      </c>
      <c r="C20" t="s">
        <v>108</v>
      </c>
      <c r="E20" t="s">
        <v>41</v>
      </c>
      <c r="G20" t="s">
        <v>73</v>
      </c>
      <c r="I20" t="s">
        <v>42</v>
      </c>
      <c r="K20" s="71" t="s">
        <v>73</v>
      </c>
      <c r="L20" s="41" t="s">
        <v>48</v>
      </c>
      <c r="M20" s="42">
        <f>COUNTIFS(Input[Art der Veranstaltung],$K20,Input[ausgeübte Funktion],$L20,Input[Jahr],$M$3)</f>
        <v>0</v>
      </c>
      <c r="N20" s="42">
        <f>COUNTIFS(Input[Art der Veranstaltung],$K20,Input[ausgeübte Funktion],$L20,Input[Jahr],$N$3)</f>
        <v>0</v>
      </c>
      <c r="O20" s="42">
        <f>COUNTIFS(Input[Art der Veranstaltung],$K20,Input[ausgeübte Funktion],$L20,Input[Jahr],$O$3)</f>
        <v>0</v>
      </c>
      <c r="P20" s="17">
        <f>COUNTIFS(Input[Art der Veranstaltung],$K20,Input[ausgeübte Funktion],$L20,Input[Jahr],$P$3)</f>
        <v>0</v>
      </c>
    </row>
    <row r="21" spans="1:16" ht="15.75" thickBot="1" x14ac:dyDescent="0.3">
      <c r="A21" s="28" t="s">
        <v>44</v>
      </c>
      <c r="C21" s="28" t="s">
        <v>44</v>
      </c>
      <c r="E21" s="28" t="s">
        <v>44</v>
      </c>
      <c r="G21" s="28" t="s">
        <v>44</v>
      </c>
      <c r="I21" s="28" t="s">
        <v>44</v>
      </c>
      <c r="K21" s="72" t="s">
        <v>73</v>
      </c>
      <c r="L21" s="73" t="s">
        <v>3</v>
      </c>
      <c r="M21" s="74">
        <f>COUNTIFS(Input[Art der Veranstaltung],$K21,Input[ausgeübte Funktion],$L21,Input[Jahr],$M$3)</f>
        <v>0</v>
      </c>
      <c r="N21" s="74">
        <f>COUNTIFS(Input[Art der Veranstaltung],$K21,Input[ausgeübte Funktion],$L21,Input[Jahr],$N$3)</f>
        <v>0</v>
      </c>
      <c r="O21" s="74">
        <f>COUNTIFS(Input[Art der Veranstaltung],$K21,Input[ausgeübte Funktion],$L21,Input[Jahr],$O$3)</f>
        <v>0</v>
      </c>
      <c r="P21" s="75">
        <f>COUNTIFS(Input[Art der Veranstaltung],$K21,Input[ausgeübte Funktion],$L21,Input[Jahr],$P$3)</f>
        <v>0</v>
      </c>
    </row>
    <row r="22" spans="1:16" ht="15" x14ac:dyDescent="0.25">
      <c r="A22" s="30" t="s">
        <v>47</v>
      </c>
      <c r="C22" s="30" t="s">
        <v>47</v>
      </c>
      <c r="E22" s="29" t="s">
        <v>45</v>
      </c>
      <c r="G22" s="29" t="s">
        <v>45</v>
      </c>
      <c r="I22" s="29" t="s">
        <v>45</v>
      </c>
      <c r="K22" s="76" t="s">
        <v>7</v>
      </c>
      <c r="L22" s="77" t="s">
        <v>44</v>
      </c>
      <c r="M22" s="78">
        <f>COUNTIFS(Input[Art der Veranstaltung],$K22,Input[Jahr],M$3,Input[ausgeübte Funktion],Hintergrund!$L22)</f>
        <v>0</v>
      </c>
      <c r="N22" s="78">
        <f>COUNTIFS(Input[Art der Veranstaltung],$K22,Input[Jahr],N$3,Input[ausgeübte Funktion],Hintergrund!$L22)</f>
        <v>0</v>
      </c>
      <c r="O22" s="78">
        <f>COUNTIFS(Input[Art der Veranstaltung],$K22,Input[Jahr],O$3,Input[ausgeübte Funktion],Hintergrund!$L22)</f>
        <v>0</v>
      </c>
      <c r="P22" s="79">
        <f>COUNTIFS(Input[Art der Veranstaltung],$K22,Input[Jahr],P$3,Input[ausgeübte Funktion],Hintergrund!$L22)</f>
        <v>0</v>
      </c>
    </row>
    <row r="23" spans="1:16" ht="15" x14ac:dyDescent="0.25">
      <c r="E23" s="28" t="s">
        <v>46</v>
      </c>
      <c r="G23" s="28" t="s">
        <v>46</v>
      </c>
      <c r="I23" s="28" t="s">
        <v>46</v>
      </c>
      <c r="K23" s="80" t="s">
        <v>7</v>
      </c>
      <c r="L23" s="46" t="s">
        <v>47</v>
      </c>
      <c r="M23" s="45">
        <f>COUNTIFS(Input[Art der Veranstaltung],$K23,Input[Jahr],M$3,Input[ausgeübte Funktion],Hintergrund!$L23)</f>
        <v>0</v>
      </c>
      <c r="N23" s="45">
        <f>COUNTIFS(Input[Art der Veranstaltung],$K23,Input[Jahr],N$3,Input[ausgeübte Funktion],Hintergrund!$L23)</f>
        <v>0</v>
      </c>
      <c r="O23" s="45">
        <f>COUNTIFS(Input[Art der Veranstaltung],$K23,Input[Jahr],O$3,Input[ausgeübte Funktion],Hintergrund!$L23)</f>
        <v>0</v>
      </c>
      <c r="P23" s="81">
        <f>COUNTIFS(Input[Art der Veranstaltung],$K23,Input[Jahr],P$3,Input[ausgeübte Funktion],Hintergrund!$L23)</f>
        <v>0</v>
      </c>
    </row>
    <row r="24" spans="1:16" ht="15" x14ac:dyDescent="0.25">
      <c r="E24" s="29" t="s">
        <v>47</v>
      </c>
      <c r="G24" s="29" t="s">
        <v>47</v>
      </c>
      <c r="I24" s="29" t="s">
        <v>47</v>
      </c>
      <c r="K24" s="80" t="s">
        <v>14</v>
      </c>
      <c r="L24" s="44" t="s">
        <v>44</v>
      </c>
      <c r="M24" s="45">
        <f>SUMIFS(Input[Unterrichtseinheiten],Input[Art der Veranstaltung],$K24,Input[Jahr],M$3,Input[ausgeübte Funktion],Hintergrund!$L24)</f>
        <v>0</v>
      </c>
      <c r="N24" s="45">
        <f>SUMIFS(Input[Unterrichtseinheiten],Input[Art der Veranstaltung],$K24,Input[Jahr],N$3,Input[ausgeübte Funktion],Hintergrund!$L24)</f>
        <v>0</v>
      </c>
      <c r="O24" s="45">
        <f>SUMIFS(Input[Unterrichtseinheiten],Input[Art der Veranstaltung],$K24,Input[Jahr],O$3,Input[ausgeübte Funktion],Hintergrund!$L24)</f>
        <v>0</v>
      </c>
      <c r="P24" s="81">
        <f>SUMIFS(Input[Unterrichtseinheiten],Input[Art der Veranstaltung],$K24,Input[Jahr],P$3,Input[ausgeübte Funktion],Hintergrund!$L24)</f>
        <v>0</v>
      </c>
    </row>
    <row r="25" spans="1:16" ht="15" x14ac:dyDescent="0.25">
      <c r="A25" t="s">
        <v>7</v>
      </c>
      <c r="C25" t="s">
        <v>74</v>
      </c>
      <c r="E25" s="28" t="s">
        <v>48</v>
      </c>
      <c r="G25" s="28" t="s">
        <v>48</v>
      </c>
      <c r="I25" s="28" t="s">
        <v>48</v>
      </c>
      <c r="K25" s="80" t="s">
        <v>14</v>
      </c>
      <c r="L25" s="46" t="s">
        <v>47</v>
      </c>
      <c r="M25" s="45">
        <f>SUMIFS(Input[Unterrichtseinheiten],Input[Art der Veranstaltung],$K25,Input[Jahr],M$3,Input[ausgeübte Funktion],Hintergrund!$L25)</f>
        <v>0</v>
      </c>
      <c r="N25" s="45">
        <f>SUMIFS(Input[Unterrichtseinheiten],Input[Art der Veranstaltung],$K25,Input[Jahr],N$3,Input[ausgeübte Funktion],Hintergrund!$L25)</f>
        <v>0</v>
      </c>
      <c r="O25" s="45">
        <f>SUMIFS(Input[Unterrichtseinheiten],Input[Art der Veranstaltung],$K25,Input[Jahr],O$3,Input[ausgeübte Funktion],Hintergrund!$L25)</f>
        <v>0</v>
      </c>
      <c r="P25" s="81">
        <f>SUMIFS(Input[Unterrichtseinheiten],Input[Art der Veranstaltung],$K25,Input[Jahr],P$3,Input[ausgeübte Funktion],Hintergrund!$L25)</f>
        <v>0</v>
      </c>
    </row>
    <row r="26" spans="1:16" ht="15" x14ac:dyDescent="0.25">
      <c r="A26" s="28" t="s">
        <v>44</v>
      </c>
      <c r="C26" s="28" t="s">
        <v>44</v>
      </c>
      <c r="E26" s="30" t="s">
        <v>3</v>
      </c>
      <c r="G26" s="30" t="s">
        <v>3</v>
      </c>
      <c r="I26" s="30" t="s">
        <v>3</v>
      </c>
      <c r="K26" s="80" t="s">
        <v>108</v>
      </c>
      <c r="L26" s="44" t="s">
        <v>44</v>
      </c>
      <c r="M26" s="45">
        <f>SUMIFS(Input[Unterrichtseinheiten],Input[Art der Veranstaltung],$K26,Input[Jahr],M$3,Input[ausgeübte Funktion],Hintergrund!$L26)</f>
        <v>0</v>
      </c>
      <c r="N26" s="45">
        <f>SUMIFS(Input[Unterrichtseinheiten],Input[Art der Veranstaltung],$K26,Input[Jahr],N$3,Input[ausgeübte Funktion],Hintergrund!$L26)</f>
        <v>0</v>
      </c>
      <c r="O26" s="45">
        <f>SUMIFS(Input[Unterrichtseinheiten],Input[Art der Veranstaltung],$K26,Input[Jahr],O$3,Input[ausgeübte Funktion],Hintergrund!$L26)</f>
        <v>0</v>
      </c>
      <c r="P26" s="81">
        <f>SUMIFS(Input[Unterrichtseinheiten],Input[Art der Veranstaltung],$K26,Input[Jahr],P$3,Input[ausgeübte Funktion],Hintergrund!$L26)</f>
        <v>0</v>
      </c>
    </row>
    <row r="27" spans="1:16" ht="15" x14ac:dyDescent="0.25">
      <c r="A27" s="30" t="s">
        <v>47</v>
      </c>
      <c r="C27" s="30" t="s">
        <v>47</v>
      </c>
      <c r="K27" s="80" t="s">
        <v>108</v>
      </c>
      <c r="L27" s="46" t="s">
        <v>47</v>
      </c>
      <c r="M27" s="45">
        <f>SUMIFS(Input[Unterrichtseinheiten],Input[Art der Veranstaltung],$K27,Input[Jahr],M$3,Input[ausgeübte Funktion],Hintergrund!$L27)</f>
        <v>0</v>
      </c>
      <c r="N27" s="45">
        <f>SUMIFS(Input[Unterrichtseinheiten],Input[Art der Veranstaltung],$K27,Input[Jahr],N$3,Input[ausgeübte Funktion],Hintergrund!$L27)</f>
        <v>0</v>
      </c>
      <c r="O27" s="45">
        <f>SUMIFS(Input[Unterrichtseinheiten],Input[Art der Veranstaltung],$K27,Input[Jahr],O$3,Input[ausgeübte Funktion],Hintergrund!$L27)</f>
        <v>0</v>
      </c>
      <c r="P27" s="81">
        <f>SUMIFS(Input[Unterrichtseinheiten],Input[Art der Veranstaltung],$K27,Input[Jahr],P$3,Input[ausgeübte Funktion],Hintergrund!$L27)</f>
        <v>0</v>
      </c>
    </row>
    <row r="28" spans="1:16" ht="15" x14ac:dyDescent="0.25">
      <c r="K28" s="80" t="s">
        <v>74</v>
      </c>
      <c r="L28" s="44" t="s">
        <v>44</v>
      </c>
      <c r="M28" s="45">
        <f>SUMIFS(Input[Unterrichtseinheiten],Input[Art der Veranstaltung],$K28,Input[Jahr],M$3,Input[ausgeübte Funktion],Hintergrund!$L28)</f>
        <v>0</v>
      </c>
      <c r="N28" s="45">
        <f>SUMIFS(Input[Unterrichtseinheiten],Input[Art der Veranstaltung],$K28,Input[Jahr],N$3,Input[ausgeübte Funktion],Hintergrund!$L28)</f>
        <v>0</v>
      </c>
      <c r="O28" s="45">
        <f>SUMIFS(Input[Unterrichtseinheiten],Input[Art der Veranstaltung],$K28,Input[Jahr],O$3,Input[ausgeübte Funktion],Hintergrund!$L28)</f>
        <v>0</v>
      </c>
      <c r="P28" s="81">
        <f>SUMIFS(Input[Unterrichtseinheiten],Input[Art der Veranstaltung],$K28,Input[Jahr],P$3,Input[ausgeübte Funktion],Hintergrund!$L28)</f>
        <v>0</v>
      </c>
    </row>
    <row r="29" spans="1:16" ht="15.75" thickBot="1" x14ac:dyDescent="0.3">
      <c r="A29" t="s">
        <v>3</v>
      </c>
      <c r="C29" s="28"/>
      <c r="E29" s="29"/>
      <c r="K29" s="82" t="s">
        <v>74</v>
      </c>
      <c r="L29" s="83" t="s">
        <v>47</v>
      </c>
      <c r="M29" s="84">
        <f>SUMIFS(Input[Unterrichtseinheiten],Input[Art der Veranstaltung],$K29,Input[Jahr],M$3,Input[ausgeübte Funktion],Hintergrund!$L29)</f>
        <v>0</v>
      </c>
      <c r="N29" s="84">
        <f>SUMIFS(Input[Unterrichtseinheiten],Input[Art der Veranstaltung],$K29,Input[Jahr],N$3,Input[ausgeübte Funktion],Hintergrund!$L29)</f>
        <v>0</v>
      </c>
      <c r="O29" s="84">
        <f>SUMIFS(Input[Unterrichtseinheiten],Input[Art der Veranstaltung],$K29,Input[Jahr],O$3,Input[ausgeübte Funktion],Hintergrund!$L29)</f>
        <v>0</v>
      </c>
      <c r="P29" s="85">
        <f>SUMIFS(Input[Unterrichtseinheiten],Input[Art der Veranstaltung],$K29,Input[Jahr],P$3,Input[ausgeübte Funktion],Hintergrund!$L29)</f>
        <v>0</v>
      </c>
    </row>
  </sheetData>
  <sheetProtection algorithmName="SHA-512" hashValue="vvZcVfIekVfl0zxdsoBwfC7lnUZEIpUCJ9x3XR2DAVEPAkKovWtajoZSSTdGFx3vUZ6LwCJmAwKeBi60pcET3w==" saltValue="cm5laQHfUfWSV22FkPocDA==" spinCount="100000" sheet="1" selectLockedCells="1"/>
  <pageMargins left="0.7" right="0.7" top="0.78740157499999996" bottom="0.78740157499999996" header="0.3" footer="0.3"/>
  <pageSetup paperSize="9" orientation="portrait" r:id="rId1"/>
  <tableParts count="16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nXeGKudETKPeaCNGFh5i7cKyawAjgyQn9gyiebCxx1jD9eHXSWW9Lib2F1j9>1DqTGeh9I5YrnXBXTFQZQ63vXcjyDbPlmykLCrrZVxWSj/oKid4rNUtVnsvjO51vm5b6p9+GtoQ0yVN37fe/suR1eK478zt3cXv7hkIHNnQXbQ6pkahsvYUDf4yKeh8loSZj3lU08GW5GGhJCx0uZ4g+JA8J8O60LqakxJ1yzSz5nOkWOFuNsYU0hOQc7YAc</nXeGKudETKPeaCNGFh5i7cKyawAjgyQn9gyiebCxx1jD9eHXSWW9Lib2F1j9>
</file>

<file path=customXml/item10.xml><?xml version="1.0" encoding="utf-8"?>
<nXeGKudETKPeaCNGFh5ix5fP7fSWtl37NIroXmYBQsS1cecqKZfGozr8W9iy>lRNKEdCWJXNAkniveh3+yQ==</nXeGKudETKPeaCNGFh5ix5fP7fSWtl37NIroXmYBQsS1cecqKZfGozr8W9iy>
</file>

<file path=customXml/item11.xml><?xml version="1.0" encoding="utf-8"?>
<nXeGKudETKPeaCNGFh5iy53cs4YTjZQd4Re9Stbph13fJwq3N1dxRUwfkxNCzGbktJIbKf2q8mQyY814Q>GoBUcRQBOiWNv9cnqy33XA==</nXeGKudETKPeaCNGFh5iy53cs4YTjZQd4Re9Stbph13fJwq3N1dxRUwfkxNCzGbktJIbKf2q8mQyY814Q>
</file>

<file path=customXml/item12.xml><?xml version="1.0" encoding="utf-8"?>
<nXeGKudETKPeaCNGFh5i2aVdoOsLYjULCdH7T707tDyRRmguot4fEcJ2iD6f9>T5QMv0I9yo+dV+Lpd0twSg==</nXeGKudETKPeaCNGFh5i2aVdoOsLYjULCdH7T707tDyRRmguot4fEcJ2iD6f9>
</file>

<file path=customXml/item13.xml><?xml version="1.0" encoding="utf-8"?>
<nXeGKudETKPeaCNGFh5i8sltj09I1nJ8AlBUytNZ1Ehih9jnZMZtoeNI9UMZ5>w0PIIyGfD5VLc1zoJj+TuoFY4ueCTbMjhBax3Xd7TB8=</nXeGKudETKPeaCNGFh5i8sltj09I1nJ8AlBUytNZ1Ehih9jnZMZtoeNI9UMZ5>
</file>

<file path=customXml/item14.xml><?xml version="1.0" encoding="utf-8"?>
<nXeGKudETKPeaCNGFh5ix5fP7fSWtl37NIroXmZyHIynb9qBde2n67FOJFV2>eDRB324l0Mn4dbbVFF/GnQ==</nXeGKudETKPeaCNGFh5ix5fP7fSWtl37NIroXmZyHIynb9qBde2n67FOJFV2>
</file>

<file path=customXml/item15.xml><?xml version="1.0" encoding="utf-8"?>
<NovaPath_docPath>D:\Segeln\HSeV\60-WFL_SR</NovaPath_docPath>
</file>

<file path=customXml/item16.xml><?xml version="1.0" encoding="utf-8"?>
<nXeGKudETKPeaCNGFh5ix5fP7fSWtl37NIroXmZN38TajkfZeW3Vf6bvmNn8>9+ed/VWWNFHjl8bPIhk89yk7i9ElCxnDhpfqzO7ZprdaJWbcX1iWbOtHud/1Lpky</nXeGKudETKPeaCNGFh5ix5fP7fSWtl37NIroXmZN38TajkfZeW3Vf6bvmNn8>
</file>

<file path=customXml/item17.xml><?xml version="1.0" encoding="utf-8"?>
<nXeGKudETKPeaCNGFh5i5JKJLOqxkMZWB6LsYfMaI9RtbpE1WkCpXazESWus5B>yHGskXEDqd5u6rVgaWp06Dgrvqd4WadPzRa4lzB/lsICFjLOtMFSrcUch+2MHvrQp0gV/YoQ8rmrQGVi3NOOFQ==</nXeGKudETKPeaCNGFh5i5JKJLOqxkMZWB6LsYfMaI9RtbpE1WkCpXazESWus5B>
</file>

<file path=customXml/item18.xml><?xml version="1.0" encoding="utf-8"?>
<nXeGKudETKPeaCNGFh5iTSI5UodjD94nh7U7VklxY>fG1W2eu6UY0QssERsw5imsl4Md31bcZMG/YrSVBfrfBi3JUd+K13XFsvkiQGyHfyzKhjj5Ad/gvyn/icE6gw1g==</nXeGKudETKPeaCNGFh5iTSI5UodjD94nh7U7VklxY>
</file>

<file path=customXml/item19.xml><?xml version="1.0" encoding="utf-8"?>
<nXeGKudETKPeaCNGFh5iyLk1gcWWJqTgFQk8wGFUmjFC0m6hdwbr2zDsrBNVqK>WKYtREh0H9ts2FUXkWwi3HmSFtt/a9xaM3qHRIZ/ai503baZ4u6w2tWk4kjbhAfell5yHxWZLNW1sM5KSeJN2Q==</nXeGKudETKPeaCNGFh5iyLk1gcWWJqTgFQk8wGFUmjFC0m6hdwbr2zDsrBNVqK>
</file>

<file path=customXml/item2.xml><?xml version="1.0" encoding="utf-8"?>
<NovaPath_docAuthor>Rischard Jan Peter CLD IVX</NovaPath_docAuthor>
</file>

<file path=customXml/item20.xml><?xml version="1.0" encoding="utf-8"?>
<NovaPath_docOwner>z248346</NovaPath_docOwner>
</file>

<file path=customXml/item21.xml><?xml version="1.0" encoding="utf-8"?>
<NovaPath_docName>D:\Segeln\HSeV\60-WFL_SR\Punkterechner Lizenzen DSV_V1-13_DSV.xlsx</NovaPath_docName>
</file>

<file path=customXml/item22.xml><?xml version="1.0" encoding="utf-8"?>
<NovaPath_docClass>Public</NovaPath_docClass>
</file>

<file path=customXml/item23.xml><?xml version="1.0" encoding="utf-8"?>
<NovaPath_baseApplication>Microsoft Excel</NovaPath_baseApplication>
</file>

<file path=customXml/item24.xml><?xml version="1.0" encoding="utf-8"?>
<NovaPath_versionInfo>3.4.10.11016</NovaPath_versionInfo>
</file>

<file path=customXml/item25.xml><?xml version="1.0" encoding="utf-8"?>
<NovaPath_tenantID>8BC9BD9B-31E2-4E97-ABE0-B03814292429</NovaPath_tenantID>
</file>

<file path=customXml/item26.xml><?xml version="1.0" encoding="utf-8"?>
<nXeGKudETKPeaCNGFh5i5IeuWeXv6XDtePDOrtUSOqWwmvYa7PTRiLQvIZkriN4zFxEJfkpx7yiWurrFRQTw>wET7z3APVwWLb5suGR4vTptv1m9DkTWWxkk+1+Ek1QM=</nXeGKudETKPeaCNGFh5i5IeuWeXv6XDtePDOrtUSOqWwmvYa7PTRiLQvIZkriN4zFxEJfkpx7yiWurrFRQTw>
</file>

<file path=customXml/item3.xml><?xml version="1.0" encoding="utf-8"?>
<NovaPath_DocInfoFromAfterSave>False</NovaPath_DocInfoFromAfterSave>
</file>

<file path=customXml/item4.xml><?xml version="1.0" encoding="utf-8"?>
<nXeGKudETKPeaCNGFh5i0BGlH9ci87cLWvMx3DlPzuAPh2gY9s703zKUS7uW>1DqTGeh9I5YrnXBXTFQZQ63vXcjyDbPlmykLCrrZVxWSj/oKid4rNUtVnsvjO51vkZAp8HTeDoESs0AbGotFDA==</nXeGKudETKPeaCNGFh5i0BGlH9ci87cLWvMx3DlPzuAPh2gY9s703zKUS7uW>
</file>

<file path=customXml/item5.xml><?xml version="1.0" encoding="utf-8"?>
<NovaPath_docClassID>1010</NovaPath_docClassID>
</file>

<file path=customXml/item6.xml><?xml version="1.0" encoding="utf-8"?>
<NovaPath_docID>OSH7UNNNC5YDI9BXUM2FO42GEW</NovaPath_docID>
</file>

<file path=customXml/item7.xml><?xml version="1.0" encoding="utf-8"?>
<NovaPath_docClassDate>12/05/2017 09:10:37</NovaPath_docClassDate>
</file>

<file path=customXml/item8.xml><?xml version="1.0" encoding="utf-8"?>
<nXeGKudETKPeaCNGFh5iKXsadLDxTRe0xbrxgS3asWaSdlBY0sLX5pYu7jLmo>SiTVZYrZoP6lgSCTj6v0lYUXo7rptB3vsxE98fSlaTok74hHqUQ//z+IzG3f3dKdNUyW4Kjm/X9VSbJA4Gr5MW0KPH+B642pxXdDNArGooo=</nXeGKudETKPeaCNGFh5iKXsadLDxTRe0xbrxgS3asWaSdlBY0sLX5pYu7jLmo>
</file>

<file path=customXml/item9.xml><?xml version="1.0" encoding="utf-8"?>
<NovaPath_docIDOld>4F0DHQ7DYD7TQ1XHQF4KKPGTT9</NovaPath_docIDOld>
</file>

<file path=customXml/itemProps1.xml><?xml version="1.0" encoding="utf-8"?>
<ds:datastoreItem xmlns:ds="http://schemas.openxmlformats.org/officeDocument/2006/customXml" ds:itemID="{07705421-C5B4-4197-B7F7-D357AD0C5539}">
  <ds:schemaRefs/>
</ds:datastoreItem>
</file>

<file path=customXml/itemProps10.xml><?xml version="1.0" encoding="utf-8"?>
<ds:datastoreItem xmlns:ds="http://schemas.openxmlformats.org/officeDocument/2006/customXml" ds:itemID="{0BBE6592-6F79-45BB-A864-AA8D3C6A241C}">
  <ds:schemaRefs/>
</ds:datastoreItem>
</file>

<file path=customXml/itemProps11.xml><?xml version="1.0" encoding="utf-8"?>
<ds:datastoreItem xmlns:ds="http://schemas.openxmlformats.org/officeDocument/2006/customXml" ds:itemID="{1DBAAB55-8676-4EED-957E-682C74DF59DF}">
  <ds:schemaRefs/>
</ds:datastoreItem>
</file>

<file path=customXml/itemProps12.xml><?xml version="1.0" encoding="utf-8"?>
<ds:datastoreItem xmlns:ds="http://schemas.openxmlformats.org/officeDocument/2006/customXml" ds:itemID="{A427FE76-0081-494A-9E2E-F9AF2545B6F4}">
  <ds:schemaRefs/>
</ds:datastoreItem>
</file>

<file path=customXml/itemProps13.xml><?xml version="1.0" encoding="utf-8"?>
<ds:datastoreItem xmlns:ds="http://schemas.openxmlformats.org/officeDocument/2006/customXml" ds:itemID="{98994A8B-07B8-453D-8CAF-800795BC5343}">
  <ds:schemaRefs/>
</ds:datastoreItem>
</file>

<file path=customXml/itemProps14.xml><?xml version="1.0" encoding="utf-8"?>
<ds:datastoreItem xmlns:ds="http://schemas.openxmlformats.org/officeDocument/2006/customXml" ds:itemID="{73231972-0E20-4CA3-8FFC-A84BC1665BC5}">
  <ds:schemaRefs/>
</ds:datastoreItem>
</file>

<file path=customXml/itemProps15.xml><?xml version="1.0" encoding="utf-8"?>
<ds:datastoreItem xmlns:ds="http://schemas.openxmlformats.org/officeDocument/2006/customXml" ds:itemID="{AC644C7E-E3A5-4574-BC0C-E5C447E0EDEA}">
  <ds:schemaRefs/>
</ds:datastoreItem>
</file>

<file path=customXml/itemProps16.xml><?xml version="1.0" encoding="utf-8"?>
<ds:datastoreItem xmlns:ds="http://schemas.openxmlformats.org/officeDocument/2006/customXml" ds:itemID="{EB86A8A7-237A-4A50-BC65-9109C1BAEC37}">
  <ds:schemaRefs/>
</ds:datastoreItem>
</file>

<file path=customXml/itemProps17.xml><?xml version="1.0" encoding="utf-8"?>
<ds:datastoreItem xmlns:ds="http://schemas.openxmlformats.org/officeDocument/2006/customXml" ds:itemID="{13D37306-D433-40D0-9C04-8062D4D58AB7}">
  <ds:schemaRefs/>
</ds:datastoreItem>
</file>

<file path=customXml/itemProps18.xml><?xml version="1.0" encoding="utf-8"?>
<ds:datastoreItem xmlns:ds="http://schemas.openxmlformats.org/officeDocument/2006/customXml" ds:itemID="{9CE84711-46B3-4D45-AE15-E3308A507461}">
  <ds:schemaRefs/>
</ds:datastoreItem>
</file>

<file path=customXml/itemProps19.xml><?xml version="1.0" encoding="utf-8"?>
<ds:datastoreItem xmlns:ds="http://schemas.openxmlformats.org/officeDocument/2006/customXml" ds:itemID="{6CD1BA8F-BE86-4FF2-A353-A95CAE34EC63}">
  <ds:schemaRefs/>
</ds:datastoreItem>
</file>

<file path=customXml/itemProps2.xml><?xml version="1.0" encoding="utf-8"?>
<ds:datastoreItem xmlns:ds="http://schemas.openxmlformats.org/officeDocument/2006/customXml" ds:itemID="{3B7CD967-7996-4FCF-98B8-BF03656FF18F}">
  <ds:schemaRefs/>
</ds:datastoreItem>
</file>

<file path=customXml/itemProps20.xml><?xml version="1.0" encoding="utf-8"?>
<ds:datastoreItem xmlns:ds="http://schemas.openxmlformats.org/officeDocument/2006/customXml" ds:itemID="{54FDA5EA-B7CA-4896-A5D1-B156BDE46D50}">
  <ds:schemaRefs/>
</ds:datastoreItem>
</file>

<file path=customXml/itemProps21.xml><?xml version="1.0" encoding="utf-8"?>
<ds:datastoreItem xmlns:ds="http://schemas.openxmlformats.org/officeDocument/2006/customXml" ds:itemID="{367406A6-39C1-4EDA-BAC5-0CE6F388BF4A}">
  <ds:schemaRefs/>
</ds:datastoreItem>
</file>

<file path=customXml/itemProps22.xml><?xml version="1.0" encoding="utf-8"?>
<ds:datastoreItem xmlns:ds="http://schemas.openxmlformats.org/officeDocument/2006/customXml" ds:itemID="{E3E9B915-931C-4F2C-A7B2-8CCBFF960764}">
  <ds:schemaRefs/>
</ds:datastoreItem>
</file>

<file path=customXml/itemProps23.xml><?xml version="1.0" encoding="utf-8"?>
<ds:datastoreItem xmlns:ds="http://schemas.openxmlformats.org/officeDocument/2006/customXml" ds:itemID="{936AA234-6803-487E-BF28-A65F0749A35E}">
  <ds:schemaRefs/>
</ds:datastoreItem>
</file>

<file path=customXml/itemProps24.xml><?xml version="1.0" encoding="utf-8"?>
<ds:datastoreItem xmlns:ds="http://schemas.openxmlformats.org/officeDocument/2006/customXml" ds:itemID="{0191A66C-36E0-480F-9DE5-CBC281449432}">
  <ds:schemaRefs/>
</ds:datastoreItem>
</file>

<file path=customXml/itemProps25.xml><?xml version="1.0" encoding="utf-8"?>
<ds:datastoreItem xmlns:ds="http://schemas.openxmlformats.org/officeDocument/2006/customXml" ds:itemID="{6B7E0FC4-ED7B-41EE-AFBD-3744ED67A738}">
  <ds:schemaRefs/>
</ds:datastoreItem>
</file>

<file path=customXml/itemProps26.xml><?xml version="1.0" encoding="utf-8"?>
<ds:datastoreItem xmlns:ds="http://schemas.openxmlformats.org/officeDocument/2006/customXml" ds:itemID="{631C9120-155F-4D0B-A0AD-5C8FEB8838C3}">
  <ds:schemaRefs/>
</ds:datastoreItem>
</file>

<file path=customXml/itemProps3.xml><?xml version="1.0" encoding="utf-8"?>
<ds:datastoreItem xmlns:ds="http://schemas.openxmlformats.org/officeDocument/2006/customXml" ds:itemID="{CA3D5C4A-2121-4B4B-A0E3-9B6A3CD4F2A7}">
  <ds:schemaRefs/>
</ds:datastoreItem>
</file>

<file path=customXml/itemProps4.xml><?xml version="1.0" encoding="utf-8"?>
<ds:datastoreItem xmlns:ds="http://schemas.openxmlformats.org/officeDocument/2006/customXml" ds:itemID="{68DA88DF-8734-4AE5-BF6E-8583AA702AB6}">
  <ds:schemaRefs/>
</ds:datastoreItem>
</file>

<file path=customXml/itemProps5.xml><?xml version="1.0" encoding="utf-8"?>
<ds:datastoreItem xmlns:ds="http://schemas.openxmlformats.org/officeDocument/2006/customXml" ds:itemID="{4606180F-0E40-42F2-B598-5E07E9594877}">
  <ds:schemaRefs/>
</ds:datastoreItem>
</file>

<file path=customXml/itemProps6.xml><?xml version="1.0" encoding="utf-8"?>
<ds:datastoreItem xmlns:ds="http://schemas.openxmlformats.org/officeDocument/2006/customXml" ds:itemID="{227480F0-4320-4536-B4E1-7FB7F21E2EFE}">
  <ds:schemaRefs/>
</ds:datastoreItem>
</file>

<file path=customXml/itemProps7.xml><?xml version="1.0" encoding="utf-8"?>
<ds:datastoreItem xmlns:ds="http://schemas.openxmlformats.org/officeDocument/2006/customXml" ds:itemID="{A6953D78-99AC-4213-B919-8CC236932F56}">
  <ds:schemaRefs/>
</ds:datastoreItem>
</file>

<file path=customXml/itemProps8.xml><?xml version="1.0" encoding="utf-8"?>
<ds:datastoreItem xmlns:ds="http://schemas.openxmlformats.org/officeDocument/2006/customXml" ds:itemID="{1B6D2BC0-26C4-426B-880F-FDF2367D4F1F}">
  <ds:schemaRefs/>
</ds:datastoreItem>
</file>

<file path=customXml/itemProps9.xml><?xml version="1.0" encoding="utf-8"?>
<ds:datastoreItem xmlns:ds="http://schemas.openxmlformats.org/officeDocument/2006/customXml" ds:itemID="{CA9177FD-A13E-43FF-92C6-B0C6B648AC7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3</vt:i4>
      </vt:variant>
    </vt:vector>
  </HeadingPairs>
  <TitlesOfParts>
    <vt:vector size="8" baseType="lpstr">
      <vt:lpstr>Dateneingabe</vt:lpstr>
      <vt:lpstr>Datenschutzhinweise</vt:lpstr>
      <vt:lpstr>WFL</vt:lpstr>
      <vt:lpstr>SR</vt:lpstr>
      <vt:lpstr>Hintergrund</vt:lpstr>
      <vt:lpstr>Dateneingabe!Druckbereich</vt:lpstr>
      <vt:lpstr>SR!Druckbereich</vt:lpstr>
      <vt:lpstr>WFL!Druckbereich</vt:lpstr>
    </vt:vector>
  </TitlesOfParts>
  <Company>ZF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Rischard Jan Peter CLD IVX</dc:creator>
  <cp:keywords>Public</cp:keywords>
  <cp:lastModifiedBy>Denecke, Ulf</cp:lastModifiedBy>
  <cp:lastPrinted>2024-06-11T15:44:45Z</cp:lastPrinted>
  <dcterms:created xsi:type="dcterms:W3CDTF">2017-12-05T07:01:31Z</dcterms:created>
  <dcterms:modified xsi:type="dcterms:W3CDTF">2024-07-24T12:10:54Z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kumenten-ID">
    <vt:lpwstr>OSH7UNNNC5YDI9BXUM2FO42GEW</vt:lpwstr>
  </property>
  <property fmtid="{D5CDD505-2E9C-101B-9397-08002B2CF9AE}" pid="3" name="NovaPath-Version">
    <vt:lpwstr>3.4.10.11016</vt:lpwstr>
  </property>
  <property fmtid="{D5CDD505-2E9C-101B-9397-08002B2CF9AE}" pid="4" name="Klassifizierung">
    <vt:lpwstr>Public</vt:lpwstr>
  </property>
  <property fmtid="{D5CDD505-2E9C-101B-9397-08002B2CF9AE}" pid="5" name="Klassifizierungs-Id">
    <vt:lpwstr>1010</vt:lpwstr>
  </property>
  <property fmtid="{D5CDD505-2E9C-101B-9397-08002B2CF9AE}" pid="6" name="Klassifizierungs-Datum">
    <vt:lpwstr>12/05/2017 09:10:37</vt:lpwstr>
  </property>
</Properties>
</file>