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sv.local\daten\Leistungssport\Nachwuchsleistungssport\LA-L 2025+\"/>
    </mc:Choice>
  </mc:AlternateContent>
  <xr:revisionPtr revIDLastSave="0" documentId="13_ncr:1_{195DF79A-9921-43F3-ABD0-3829B915E10E}" xr6:coauthVersionLast="47" xr6:coauthVersionMax="47" xr10:uidLastSave="{00000000-0000-0000-0000-000000000000}"/>
  <bookViews>
    <workbookView xWindow="-28920" yWindow="-120" windowWidth="29040" windowHeight="15840" activeTab="2" xr2:uid="{116B04FB-2EA9-4460-ADC2-D1935436A775}"/>
  </bookViews>
  <sheets>
    <sheet name="Auswertungsbogen" sheetId="1" r:id="rId1"/>
    <sheet name="Beispiel" sheetId="3" r:id="rId2"/>
    <sheet name="Kriterien" sheetId="4" r:id="rId3"/>
    <sheet name="Daten &amp; Rechnungen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2" l="1" a="1"/>
  <c r="D21" i="2" s="1"/>
  <c r="D20" i="2" s="1"/>
  <c r="E54" i="2" a="1"/>
  <c r="J52" i="2"/>
  <c r="I52" i="2"/>
  <c r="H52" i="2"/>
  <c r="G52" i="2"/>
  <c r="F52" i="2"/>
  <c r="E52" i="2"/>
  <c r="D52" i="2"/>
  <c r="C52" i="2"/>
  <c r="B52" i="2"/>
  <c r="H50" i="2"/>
  <c r="G50" i="2"/>
  <c r="F50" i="2"/>
  <c r="E50" i="2"/>
  <c r="D50" i="2"/>
  <c r="C50" i="2"/>
  <c r="B50" i="2"/>
  <c r="E7" i="2"/>
  <c r="D7" i="2"/>
  <c r="H6" i="2"/>
  <c r="G6" i="2"/>
  <c r="E6" i="2"/>
  <c r="D6" i="2"/>
  <c r="E5" i="2"/>
  <c r="D5" i="2"/>
  <c r="H4" i="2"/>
  <c r="G4" i="2"/>
  <c r="E4" i="2"/>
  <c r="D4" i="2"/>
  <c r="D48" i="2"/>
  <c r="C48" i="2"/>
  <c r="B48" i="2"/>
  <c r="F46" i="2"/>
  <c r="E46" i="2"/>
  <c r="D46" i="2"/>
  <c r="C46" i="2"/>
  <c r="B46" i="2"/>
  <c r="L21" i="2" a="1"/>
  <c r="L21" i="2" s="1"/>
  <c r="L20" i="2" s="1"/>
  <c r="K21" i="2" a="1"/>
  <c r="K21" i="2" s="1"/>
  <c r="K20" i="2" s="1"/>
  <c r="J21" i="2" a="1"/>
  <c r="J21" i="2" s="1"/>
  <c r="J20" i="2" s="1" a="1"/>
  <c r="J20" i="2" s="1"/>
  <c r="I21" i="2" a="1"/>
  <c r="I21" i="2" s="1"/>
  <c r="I20" i="2" s="1" a="1"/>
  <c r="I20" i="2" s="1"/>
  <c r="H21" i="2" a="1"/>
  <c r="H21" i="2" s="1"/>
  <c r="H20" i="2" s="1" a="1"/>
  <c r="H20" i="2" s="1"/>
  <c r="G21" i="2" a="1"/>
  <c r="G21" i="2" s="1"/>
  <c r="G20" i="2" s="1"/>
  <c r="F21" i="2" a="1"/>
  <c r="F21" i="2" s="1"/>
  <c r="F20" i="2" s="1"/>
  <c r="E21" i="2" a="1"/>
  <c r="E21" i="2" s="1"/>
  <c r="E20" i="2" s="1"/>
  <c r="O46" i="2" l="1"/>
  <c r="E54" i="2"/>
  <c r="F54" i="2" s="1"/>
  <c r="N46" i="2"/>
  <c r="M46" i="2" s="1"/>
  <c r="L46" i="2"/>
  <c r="I6" i="2"/>
  <c r="F6" i="2"/>
  <c r="I4" i="2"/>
  <c r="J4" i="2"/>
  <c r="F4" i="2"/>
  <c r="J6" i="2"/>
  <c r="J27" i="1" l="1"/>
</calcChain>
</file>

<file path=xl/sharedStrings.xml><?xml version="1.0" encoding="utf-8"?>
<sst xmlns="http://schemas.openxmlformats.org/spreadsheetml/2006/main" count="216" uniqueCount="115">
  <si>
    <t>Auswertungsbogen</t>
  </si>
  <si>
    <t>Name, Vorname</t>
  </si>
  <si>
    <t>Geburtsdatum</t>
  </si>
  <si>
    <t>Bootsklasse</t>
  </si>
  <si>
    <t>Verband/Bundesland</t>
  </si>
  <si>
    <t>Gewicht in kg</t>
  </si>
  <si>
    <t>Körpergröße in CM</t>
  </si>
  <si>
    <t>1. Gleichgewicht Test (BESS)</t>
  </si>
  <si>
    <t>Anzahl Fehlerpunkte</t>
  </si>
  <si>
    <t>Ausgangsposition 1</t>
  </si>
  <si>
    <t>Ausgangsposition 2</t>
  </si>
  <si>
    <t>2. Toe Touch Test</t>
  </si>
  <si>
    <t>Bereich</t>
  </si>
  <si>
    <t>3. Straight Leg Raise</t>
  </si>
  <si>
    <t>4. Schulterbeweglichkeit Test</t>
  </si>
  <si>
    <t>Handlänge [cm]</t>
  </si>
  <si>
    <t>1. Differenzsprung</t>
  </si>
  <si>
    <t>Teil 1 (LA-L)</t>
  </si>
  <si>
    <t>2. Agility T-Test</t>
  </si>
  <si>
    <t>3. Bankziehen</t>
  </si>
  <si>
    <t>4. Bankdrücken</t>
  </si>
  <si>
    <t>5. Hollow Hold</t>
  </si>
  <si>
    <t>6. Seitstütz L</t>
  </si>
  <si>
    <t>7. Seitstütz R</t>
  </si>
  <si>
    <t>Abstand [cm]</t>
  </si>
  <si>
    <t>Zeit [sec, cs]</t>
  </si>
  <si>
    <t>Wiederholungen</t>
  </si>
  <si>
    <t>Gesamtstrecke [m]</t>
  </si>
  <si>
    <t>Links</t>
  </si>
  <si>
    <t>Rechts</t>
  </si>
  <si>
    <t>größter Abstand [cm]</t>
  </si>
  <si>
    <t>Geschlecht [m/w]</t>
  </si>
  <si>
    <t>AK13</t>
  </si>
  <si>
    <t>m</t>
  </si>
  <si>
    <t>Altersklasse [AK..]</t>
  </si>
  <si>
    <t>AK14</t>
  </si>
  <si>
    <t>w</t>
  </si>
  <si>
    <t>9. Wandsitzen/Seilspringen</t>
  </si>
  <si>
    <t>8. 4 Minuten Rudertest</t>
  </si>
  <si>
    <t>AK15+ (und älter)</t>
  </si>
  <si>
    <t>Teil 2 (LA-L + bundeseinheitliche Landes Kader Kriterien)</t>
  </si>
  <si>
    <t>Altersklasse</t>
  </si>
  <si>
    <t>Geschlecht</t>
  </si>
  <si>
    <t>Dropdown Daten</t>
  </si>
  <si>
    <t>Berechnung</t>
  </si>
  <si>
    <t>Teil 1 (LA-L) Berechnungen</t>
  </si>
  <si>
    <t>Prüfung ob alles ausgefüllt ist</t>
  </si>
  <si>
    <t>Punkte:</t>
  </si>
  <si>
    <t>von</t>
  </si>
  <si>
    <t>Bestanden!</t>
  </si>
  <si>
    <t>Berechnung Punkte und Bestanden</t>
  </si>
  <si>
    <t>Mustermann, Max</t>
  </si>
  <si>
    <t>ILCA 6</t>
  </si>
  <si>
    <t>Auswertungsbogen - Beispiel!</t>
  </si>
  <si>
    <t>Bitte die grau unterlegten Felder ausfüllen!!!</t>
  </si>
  <si>
    <r>
      <rPr>
        <b/>
        <i/>
        <sz val="11"/>
        <color theme="1"/>
        <rFont val="Roboto"/>
      </rPr>
      <t>Teil 1</t>
    </r>
    <r>
      <rPr>
        <i/>
        <sz val="11"/>
        <color theme="1"/>
        <rFont val="Roboto"/>
      </rPr>
      <t xml:space="preserve"> (LA-L)</t>
    </r>
  </si>
  <si>
    <t>Übung</t>
  </si>
  <si>
    <t>Werte</t>
  </si>
  <si>
    <t>Einheit</t>
  </si>
  <si>
    <t>AK13 m</t>
  </si>
  <si>
    <t>AK13 w</t>
  </si>
  <si>
    <t>AK14 m</t>
  </si>
  <si>
    <t>AK14 w</t>
  </si>
  <si>
    <t>AK15 m</t>
  </si>
  <si>
    <t>AK15 w</t>
  </si>
  <si>
    <t>Wert</t>
  </si>
  <si>
    <t>Anzahl max. Fehlerpunkte</t>
  </si>
  <si>
    <t>2 bis 3</t>
  </si>
  <si>
    <t>Der größte Abstand darf maximal die 1,5-fachen Handlänge haben</t>
  </si>
  <si>
    <r>
      <rPr>
        <b/>
        <i/>
        <sz val="11"/>
        <color theme="1"/>
        <rFont val="Roboto"/>
      </rPr>
      <t>Teil 2</t>
    </r>
    <r>
      <rPr>
        <i/>
        <sz val="11"/>
        <color theme="1"/>
        <rFont val="Roboto"/>
      </rPr>
      <t xml:space="preserve"> (LA-L + bundeseinheitliche Landeskaderkriterien)</t>
    </r>
  </si>
  <si>
    <t>Teil 2 (LA-L + bundeseinheitliche Landeskaderkriterien)</t>
  </si>
  <si>
    <t>1.1 Gleichgewicht Test (BESS)</t>
  </si>
  <si>
    <t>1.2 Toe Touch Test</t>
  </si>
  <si>
    <t>1.3 Straight Leg Raise</t>
  </si>
  <si>
    <t>1.4 Schulterbeweglichkeit Test</t>
  </si>
  <si>
    <t>2.1 Differenzsprung</t>
  </si>
  <si>
    <t>2.2 Agility T-Test</t>
  </si>
  <si>
    <t>2.3 Bankziehen</t>
  </si>
  <si>
    <t>2.4 Bankdrücken</t>
  </si>
  <si>
    <t>2.5 Hollow Hold</t>
  </si>
  <si>
    <t>2.6 Seitstütz (links/rechts)</t>
  </si>
  <si>
    <t>2.7 4-Minuten-Rudertest</t>
  </si>
  <si>
    <t>2.8 Wandsitzen + Seilspringen</t>
  </si>
  <si>
    <t>2.6.1 Seitstütz L</t>
  </si>
  <si>
    <t>2.6.2 Seitstütz R</t>
  </si>
  <si>
    <t>2.7. 4-Minuten-Rudertest</t>
  </si>
  <si>
    <t>2.8. Wandsitzen + Seilspringen</t>
  </si>
  <si>
    <t>Bundesland</t>
  </si>
  <si>
    <t>Bootsklassen</t>
  </si>
  <si>
    <t>ILCA 4</t>
  </si>
  <si>
    <t>420er</t>
  </si>
  <si>
    <t>29er</t>
  </si>
  <si>
    <t>470er</t>
  </si>
  <si>
    <t>49erFX</t>
  </si>
  <si>
    <t>Formula Kite</t>
  </si>
  <si>
    <t>iQFOiL junior</t>
  </si>
  <si>
    <t>iQFOiL Youth</t>
  </si>
  <si>
    <t>Nacra 15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</si>
  <si>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</si>
  <si>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</si>
  <si>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</si>
  <si>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</si>
  <si>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</si>
  <si>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</si>
  <si>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</si>
  <si>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Mecklemburg-Vorpommern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</si>
  <si>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</si>
  <si>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</si>
  <si>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</si>
  <si>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</si>
  <si>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</si>
  <si>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</si>
  <si>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</si>
  <si>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</si>
  <si>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Stand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</si>
</sst>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Roboto"/>
    </font>
    <font>
      <i/>
      <sz val="11"/>
      <color theme="1"/>
      <name val="Roboto"/>
    </font>
    <font>
      <b/>
      <sz val="26"/>
      <color theme="1"/>
      <name val="Roboto"/>
    </font>
    <font>
      <sz val="11"/>
      <name val="Roboto"/>
    </font>
    <font>
      <sz val="11"/>
      <color rgb="FFFF0000"/>
      <name val="Roboto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Roboto"/>
    </font>
    <font>
      <b/>
      <sz val="11"/>
      <color theme="1"/>
      <name val="Roboto"/>
    </font>
    <font>
      <b/>
      <sz val="16"/>
      <name val="Roboto"/>
    </font>
    <font>
      <b/>
      <sz val="11"/>
      <color theme="0"/>
      <name val="Roboto"/>
    </font>
    <font>
      <b/>
      <sz val="14"/>
      <color theme="1"/>
      <name val="Roboto"/>
    </font>
    <font>
      <b/>
      <i/>
      <sz val="11"/>
      <color theme="1"/>
      <name val="Roboto"/>
    </font>
    <font>
      <b/>
      <sz val="11"/>
      <color rgb="FF00B0F0"/>
      <name val="Roboto"/>
    </font>
    <font>
      <b/>
      <sz val="11"/>
      <color rgb="FFFF66CC"/>
      <name val="Roboto"/>
    </font>
    <font>
      <b/>
      <sz val="20"/>
      <color theme="1"/>
      <name val="Roboto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181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rgb="FFF6A4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0" fontId="5" fillId="0" borderId="0" xfId="0" applyFont="1"/>
    <xf numFmtId="0" fontId="4" fillId="0" borderId="0" xfId="0" applyFont="1"/>
    <xf numFmtId="0" fontId="4" fillId="0" borderId="1" xfId="0" applyFont="1" applyBorder="1"/>
    <xf numFmtId="0" fontId="7" fillId="0" borderId="0" xfId="0" applyFont="1"/>
    <xf numFmtId="0" fontId="8" fillId="0" borderId="0" xfId="0" applyFont="1"/>
    <xf numFmtId="0" fontId="10" fillId="0" borderId="1" xfId="0" applyFont="1" applyBorder="1"/>
    <xf numFmtId="0" fontId="11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33" xfId="0" applyFont="1" applyBorder="1"/>
    <xf numFmtId="0" fontId="12" fillId="0" borderId="0" xfId="0" applyFont="1"/>
    <xf numFmtId="0" fontId="9" fillId="0" borderId="1" xfId="0" applyFont="1" applyBorder="1" applyAlignment="1">
      <alignment horizontal="center"/>
    </xf>
    <xf numFmtId="0" fontId="0" fillId="2" borderId="0" xfId="0" applyFill="1"/>
    <xf numFmtId="0" fontId="1" fillId="2" borderId="40" xfId="0" applyFont="1" applyFill="1" applyBorder="1" applyAlignment="1">
      <alignment vertical="center"/>
    </xf>
    <xf numFmtId="0" fontId="1" fillId="2" borderId="35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6" fillId="0" borderId="42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1" fillId="7" borderId="49" xfId="0" applyFont="1" applyFill="1" applyBorder="1" applyAlignment="1">
      <alignment horizontal="center" vertical="center"/>
    </xf>
    <xf numFmtId="0" fontId="1" fillId="7" borderId="44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8" borderId="33" xfId="0" applyFont="1" applyFill="1" applyBorder="1" applyAlignment="1">
      <alignment horizontal="center" vertical="center"/>
    </xf>
    <xf numFmtId="0" fontId="1" fillId="8" borderId="39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" xfId="0" applyBorder="1"/>
    <xf numFmtId="0" fontId="0" fillId="2" borderId="0" xfId="0" applyFill="1" applyAlignment="1">
      <alignment horizontal="right"/>
    </xf>
    <xf numFmtId="0" fontId="10" fillId="0" borderId="5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" fillId="8" borderId="51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1" fillId="0" borderId="27" xfId="0" applyFont="1" applyBorder="1" applyAlignment="1">
      <alignment horizontal="center" vertical="center"/>
    </xf>
    <xf numFmtId="0" fontId="1" fillId="2" borderId="52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4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5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44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1" fillId="2" borderId="36" xfId="0" applyFont="1" applyFill="1" applyBorder="1" applyAlignment="1">
      <alignment horizontal="left" vertical="center"/>
    </xf>
    <xf numFmtId="0" fontId="1" fillId="2" borderId="47" xfId="0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39" xfId="0" applyFont="1" applyFill="1" applyBorder="1" applyAlignment="1">
      <alignment horizontal="left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right" vertical="center" textRotation="90" wrapText="1"/>
    </xf>
    <xf numFmtId="0" fontId="2" fillId="2" borderId="23" xfId="0" applyFont="1" applyFill="1" applyBorder="1" applyAlignment="1">
      <alignment horizontal="right" vertical="center" textRotation="90" wrapText="1"/>
    </xf>
    <xf numFmtId="0" fontId="2" fillId="2" borderId="30" xfId="0" applyFont="1" applyFill="1" applyBorder="1" applyAlignment="1">
      <alignment horizontal="right" vertical="center" textRotation="90" wrapText="1"/>
    </xf>
    <xf numFmtId="0" fontId="1" fillId="2" borderId="1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11" fillId="2" borderId="29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textRotation="90"/>
    </xf>
    <xf numFmtId="0" fontId="2" fillId="2" borderId="14" xfId="0" applyFont="1" applyFill="1" applyBorder="1" applyAlignment="1">
      <alignment horizontal="left" vertical="center" textRotation="90"/>
    </xf>
    <xf numFmtId="0" fontId="2" fillId="2" borderId="16" xfId="0" applyFont="1" applyFill="1" applyBorder="1" applyAlignment="1">
      <alignment horizontal="left" vertical="center" textRotation="90"/>
    </xf>
    <xf numFmtId="0" fontId="1" fillId="2" borderId="1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14" fontId="1" fillId="2" borderId="20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0" fontId="11" fillId="2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1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left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11" fillId="3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34" xfId="0" applyFont="1" applyBorder="1" applyAlignment="1">
      <alignment horizontal="center" vertical="center"/>
    </xf>
  </cellXfs>
  <cellStyles count="1">
    <cellStyle name="Standard" xfId="0" builtinId="0"/>
  </cellStyles>
  <dxfs count="117"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F6A460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F6A460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F6A460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F6A46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rgb="FFB6DF8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B6DF89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F6A460"/>
        </patternFill>
      </fill>
    </dxf>
    <dxf>
      <fill>
        <patternFill>
          <bgColor rgb="FFB6DF89"/>
        </patternFill>
      </fill>
    </dxf>
    <dxf>
      <fill>
        <patternFill>
          <bgColor rgb="FFFF8181"/>
        </patternFill>
      </fill>
    </dxf>
    <dxf>
      <fill>
        <patternFill>
          <bgColor rgb="FFF6A46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E7FF"/>
      <color rgb="FFFFCCFF"/>
      <color rgb="FFFF66CC"/>
      <color rgb="FFFF99CC"/>
      <color rgb="FFFF8181"/>
      <color rgb="FFB6DF89"/>
      <color rgb="FFF6A460"/>
      <color rgb="FFC6E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320385</xdr:colOff>
      <xdr:row>1</xdr:row>
      <xdr:rowOff>173187</xdr:rowOff>
    </xdr:from>
    <xdr:to>
      <xdr:col>16</xdr:col>
      <xdr:colOff>8658</xdr:colOff>
      <xdr:row>4</xdr:row>
      <xdr:rowOff>90366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006DB37-29A3-6F16-39BD-D1FB33B10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4385" y="363687"/>
          <a:ext cx="1974273" cy="7138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311728</xdr:colOff>
      <xdr:row>1</xdr:row>
      <xdr:rowOff>181841</xdr:rowOff>
    </xdr:from>
    <xdr:to>
      <xdr:col>16</xdr:col>
      <xdr:colOff>1</xdr:colOff>
      <xdr:row>4</xdr:row>
      <xdr:rowOff>99020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60BFE22-D209-49B3-9836-6D05B2383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1" y="372341"/>
          <a:ext cx="1974273" cy="713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9ECE-8E84-469F-810D-6616E7772843}">
  <dimension ref="B3:AC164"/>
  <sheetViews>
    <sheetView zoomScale="110" zoomScaleNormal="110" workbookViewId="0">
      <selection activeCell="G19" sqref="G19:H19"/>
    </sheetView>
  </sheetViews>
  <sheetFormatPr baseColWidth="10" defaultRowHeight="15" x14ac:dyDescent="0.25"/>
  <cols>
    <col min="1" max="1" width="11.42578125" style="1" customWidth="1"/>
    <col min="2" max="2" width="4.7109375" style="1" customWidth="1"/>
    <col min="3" max="3" width="6.7109375" style="1" customWidth="1"/>
    <col min="4" max="16" width="11.42578125" style="1"/>
    <col min="17" max="17" width="4.5703125" style="1" customWidth="1"/>
    <col min="18" max="27" width="11.42578125" style="1" customWidth="1"/>
    <col min="28" max="28" width="0.140625" style="1" customWidth="1"/>
    <col min="29" max="16384" width="11.42578125" style="1"/>
  </cols>
  <sheetData>
    <row r="3" spans="3:29" x14ac:dyDescent="0.25">
      <c r="Y3" s="4"/>
      <c r="Z3" s="4"/>
      <c r="AA3" s="4"/>
      <c r="AB3" s="4"/>
      <c r="AC3" s="4"/>
    </row>
    <row r="4" spans="3:29" ht="33" customHeight="1" x14ac:dyDescent="0.5">
      <c r="C4" s="103" t="s">
        <v>0</v>
      </c>
      <c r="D4" s="103"/>
      <c r="E4" s="103"/>
      <c r="F4" s="103"/>
      <c r="G4" s="103"/>
      <c r="H4" s="103"/>
      <c r="I4" s="129" t="s">
        <v>54</v>
      </c>
      <c r="J4" s="129"/>
      <c r="K4" s="129"/>
      <c r="L4" s="129"/>
      <c r="M4" s="129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3:29" ht="20.100000000000001" customHeight="1" thickBot="1" x14ac:dyDescent="0.3"/>
    <row r="6" spans="3:29" ht="20.100000000000001" customHeight="1" x14ac:dyDescent="0.25">
      <c r="C6" s="124" t="s">
        <v>1</v>
      </c>
      <c r="D6" s="125"/>
      <c r="E6" s="125"/>
      <c r="F6" s="125"/>
      <c r="G6" s="125" t="s">
        <v>2</v>
      </c>
      <c r="H6" s="125"/>
      <c r="I6" s="125" t="s">
        <v>34</v>
      </c>
      <c r="J6" s="125"/>
      <c r="K6" s="125" t="s">
        <v>3</v>
      </c>
      <c r="L6" s="125"/>
      <c r="M6" s="125" t="s">
        <v>4</v>
      </c>
      <c r="N6" s="125"/>
      <c r="O6" s="125"/>
      <c r="P6" s="130"/>
    </row>
    <row r="7" spans="3:29" ht="20.100000000000001" customHeight="1" thickBot="1" x14ac:dyDescent="0.3">
      <c r="C7" s="127"/>
      <c r="D7" s="108"/>
      <c r="E7" s="108"/>
      <c r="F7" s="108"/>
      <c r="G7" s="128"/>
      <c r="H7" s="108"/>
      <c r="I7" s="108"/>
      <c r="J7" s="108"/>
      <c r="K7" s="108"/>
      <c r="L7" s="108"/>
      <c r="M7" s="108"/>
      <c r="N7" s="108"/>
      <c r="O7" s="108"/>
      <c r="P7" s="117"/>
    </row>
    <row r="8" spans="3:29" ht="9.9499999999999993" customHeight="1" thickBot="1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3:29" ht="20.100000000000001" customHeight="1" thickBot="1" x14ac:dyDescent="0.3">
      <c r="C9" s="126" t="s">
        <v>5</v>
      </c>
      <c r="D9" s="88"/>
      <c r="E9" s="122"/>
      <c r="F9" s="122"/>
      <c r="G9" s="88" t="s">
        <v>6</v>
      </c>
      <c r="H9" s="88"/>
      <c r="I9" s="122"/>
      <c r="J9" s="123"/>
      <c r="K9" s="104" t="s">
        <v>31</v>
      </c>
      <c r="L9" s="87"/>
      <c r="M9" s="105"/>
      <c r="N9" s="106"/>
      <c r="O9" s="2"/>
      <c r="P9" s="2"/>
    </row>
    <row r="10" spans="3:29" ht="9.9499999999999993" customHeight="1" thickBot="1" x14ac:dyDescent="0.3">
      <c r="C10" s="2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3:29" ht="20.100000000000001" customHeight="1" thickBot="1" x14ac:dyDescent="0.3">
      <c r="C11" s="20"/>
      <c r="D11" s="87" t="s">
        <v>56</v>
      </c>
      <c r="E11" s="88"/>
      <c r="F11" s="88"/>
      <c r="G11" s="88" t="s">
        <v>58</v>
      </c>
      <c r="H11" s="88"/>
      <c r="I11" s="88" t="s">
        <v>57</v>
      </c>
      <c r="J11" s="88"/>
      <c r="K11" s="88"/>
      <c r="L11" s="88"/>
      <c r="M11" s="88"/>
      <c r="N11" s="88"/>
      <c r="O11" s="88"/>
      <c r="P11" s="89"/>
    </row>
    <row r="12" spans="3:29" ht="20.100000000000001" customHeight="1" x14ac:dyDescent="0.25">
      <c r="C12" s="113" t="s">
        <v>55</v>
      </c>
      <c r="D12" s="83" t="s">
        <v>71</v>
      </c>
      <c r="E12" s="121"/>
      <c r="F12" s="82"/>
      <c r="G12" s="85" t="s">
        <v>8</v>
      </c>
      <c r="H12" s="85"/>
      <c r="I12" s="120" t="s">
        <v>9</v>
      </c>
      <c r="J12" s="120"/>
      <c r="K12" s="118"/>
      <c r="L12" s="118"/>
      <c r="M12" s="120" t="s">
        <v>10</v>
      </c>
      <c r="N12" s="120"/>
      <c r="O12" s="118"/>
      <c r="P12" s="119"/>
    </row>
    <row r="13" spans="3:29" ht="20.100000000000001" customHeight="1" x14ac:dyDescent="0.25">
      <c r="C13" s="114"/>
      <c r="D13" s="71" t="s">
        <v>72</v>
      </c>
      <c r="E13" s="68"/>
      <c r="F13" s="70"/>
      <c r="G13" s="73" t="s">
        <v>12</v>
      </c>
      <c r="H13" s="73"/>
      <c r="I13" s="99"/>
      <c r="J13" s="99"/>
      <c r="K13" s="99"/>
      <c r="L13" s="99"/>
      <c r="M13" s="99"/>
      <c r="N13" s="99"/>
      <c r="O13" s="99"/>
      <c r="P13" s="100"/>
    </row>
    <row r="14" spans="3:29" ht="20.100000000000001" customHeight="1" x14ac:dyDescent="0.25">
      <c r="C14" s="114"/>
      <c r="D14" s="71" t="s">
        <v>73</v>
      </c>
      <c r="E14" s="68"/>
      <c r="F14" s="70"/>
      <c r="G14" s="73" t="s">
        <v>12</v>
      </c>
      <c r="H14" s="73"/>
      <c r="I14" s="112" t="s">
        <v>28</v>
      </c>
      <c r="J14" s="112"/>
      <c r="K14" s="99"/>
      <c r="L14" s="99"/>
      <c r="M14" s="112" t="s">
        <v>29</v>
      </c>
      <c r="N14" s="112"/>
      <c r="O14" s="99"/>
      <c r="P14" s="100"/>
    </row>
    <row r="15" spans="3:29" ht="20.100000000000001" customHeight="1" thickBot="1" x14ac:dyDescent="0.3">
      <c r="C15" s="115"/>
      <c r="D15" s="57" t="s">
        <v>74</v>
      </c>
      <c r="E15" s="60"/>
      <c r="F15" s="56"/>
      <c r="G15" s="80" t="s">
        <v>15</v>
      </c>
      <c r="H15" s="80"/>
      <c r="I15" s="108"/>
      <c r="J15" s="108"/>
      <c r="K15" s="108"/>
      <c r="L15" s="107" t="s">
        <v>30</v>
      </c>
      <c r="M15" s="107"/>
      <c r="N15" s="109"/>
      <c r="O15" s="110"/>
      <c r="P15" s="111"/>
    </row>
    <row r="16" spans="3:29" ht="9.9499999999999993" customHeight="1" thickBot="1" x14ac:dyDescent="0.3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29" ht="20.100000000000001" customHeight="1" x14ac:dyDescent="0.25">
      <c r="C17" s="90" t="s">
        <v>69</v>
      </c>
      <c r="D17" s="66" t="s">
        <v>75</v>
      </c>
      <c r="E17" s="63"/>
      <c r="F17" s="65"/>
      <c r="G17" s="93" t="s">
        <v>24</v>
      </c>
      <c r="H17" s="93"/>
      <c r="I17" s="97"/>
      <c r="J17" s="97"/>
      <c r="K17" s="97"/>
      <c r="L17" s="97"/>
      <c r="M17" s="97"/>
      <c r="N17" s="97"/>
      <c r="O17" s="97"/>
      <c r="P17" s="98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2:29" ht="20.100000000000001" customHeight="1" x14ac:dyDescent="0.25">
      <c r="C18" s="91"/>
      <c r="D18" s="71" t="s">
        <v>76</v>
      </c>
      <c r="E18" s="68"/>
      <c r="F18" s="70"/>
      <c r="G18" s="73" t="s">
        <v>25</v>
      </c>
      <c r="H18" s="73"/>
      <c r="I18" s="99"/>
      <c r="J18" s="99"/>
      <c r="K18" s="99"/>
      <c r="L18" s="99"/>
      <c r="M18" s="99"/>
      <c r="N18" s="99"/>
      <c r="O18" s="99"/>
      <c r="P18" s="100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2:29" ht="20.100000000000001" customHeight="1" x14ac:dyDescent="0.25">
      <c r="C19" s="91"/>
      <c r="D19" s="71" t="s">
        <v>77</v>
      </c>
      <c r="E19" s="68"/>
      <c r="F19" s="70"/>
      <c r="G19" s="73" t="s">
        <v>26</v>
      </c>
      <c r="H19" s="73"/>
      <c r="I19" s="99"/>
      <c r="J19" s="99"/>
      <c r="K19" s="99"/>
      <c r="L19" s="99"/>
      <c r="M19" s="99"/>
      <c r="N19" s="99"/>
      <c r="O19" s="99"/>
      <c r="P19" s="100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2:29" ht="20.100000000000001" customHeight="1" x14ac:dyDescent="0.25">
      <c r="C20" s="91"/>
      <c r="D20" s="71" t="s">
        <v>78</v>
      </c>
      <c r="E20" s="68"/>
      <c r="F20" s="70"/>
      <c r="G20" s="73" t="s">
        <v>26</v>
      </c>
      <c r="H20" s="73"/>
      <c r="I20" s="99"/>
      <c r="J20" s="99"/>
      <c r="K20" s="99"/>
      <c r="L20" s="99"/>
      <c r="M20" s="99"/>
      <c r="N20" s="99"/>
      <c r="O20" s="99"/>
      <c r="P20" s="100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2:29" ht="20.100000000000001" customHeight="1" x14ac:dyDescent="0.25">
      <c r="C21" s="91"/>
      <c r="D21" s="71" t="s">
        <v>79</v>
      </c>
      <c r="E21" s="68"/>
      <c r="F21" s="70"/>
      <c r="G21" s="73" t="s">
        <v>25</v>
      </c>
      <c r="H21" s="73"/>
      <c r="I21" s="99"/>
      <c r="J21" s="99"/>
      <c r="K21" s="99"/>
      <c r="L21" s="99"/>
      <c r="M21" s="99"/>
      <c r="N21" s="99"/>
      <c r="O21" s="99"/>
      <c r="P21" s="100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2:29" ht="20.100000000000001" customHeight="1" x14ac:dyDescent="0.25">
      <c r="C22" s="91"/>
      <c r="D22" s="71" t="s">
        <v>83</v>
      </c>
      <c r="E22" s="68"/>
      <c r="F22" s="70"/>
      <c r="G22" s="73" t="s">
        <v>25</v>
      </c>
      <c r="H22" s="73"/>
      <c r="I22" s="99"/>
      <c r="J22" s="99"/>
      <c r="K22" s="99"/>
      <c r="L22" s="99"/>
      <c r="M22" s="99"/>
      <c r="N22" s="99"/>
      <c r="O22" s="99"/>
      <c r="P22" s="100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2:29" ht="20.100000000000001" customHeight="1" x14ac:dyDescent="0.25">
      <c r="C23" s="91"/>
      <c r="D23" s="71" t="s">
        <v>84</v>
      </c>
      <c r="E23" s="68"/>
      <c r="F23" s="70"/>
      <c r="G23" s="73" t="s">
        <v>25</v>
      </c>
      <c r="H23" s="73"/>
      <c r="I23" s="99"/>
      <c r="J23" s="99"/>
      <c r="K23" s="99"/>
      <c r="L23" s="99"/>
      <c r="M23" s="99"/>
      <c r="N23" s="99"/>
      <c r="O23" s="99"/>
      <c r="P23" s="100"/>
      <c r="S23" s="4"/>
      <c r="T23" s="4"/>
      <c r="U23" s="4"/>
      <c r="V23" s="4"/>
      <c r="W23" s="4"/>
      <c r="Y23" s="4"/>
      <c r="Z23" s="4"/>
      <c r="AA23" s="4"/>
      <c r="AB23" s="4"/>
      <c r="AC23" s="4"/>
    </row>
    <row r="24" spans="2:29" ht="20.100000000000001" customHeight="1" x14ac:dyDescent="0.25">
      <c r="C24" s="91"/>
      <c r="D24" s="94" t="s">
        <v>85</v>
      </c>
      <c r="E24" s="95"/>
      <c r="F24" s="96"/>
      <c r="G24" s="101" t="s">
        <v>27</v>
      </c>
      <c r="H24" s="101"/>
      <c r="I24" s="99"/>
      <c r="J24" s="99"/>
      <c r="K24" s="99"/>
      <c r="L24" s="99"/>
      <c r="M24" s="99"/>
      <c r="N24" s="99"/>
      <c r="O24" s="99"/>
      <c r="P24" s="100"/>
      <c r="S24" s="4"/>
      <c r="T24" s="4"/>
      <c r="U24" s="4"/>
      <c r="V24" s="4"/>
      <c r="W24" s="4"/>
      <c r="Y24" s="4"/>
      <c r="Z24" s="4"/>
      <c r="AA24" s="4"/>
      <c r="AB24" s="4"/>
      <c r="AC24" s="4"/>
    </row>
    <row r="25" spans="2:29" ht="20.100000000000001" customHeight="1" thickBot="1" x14ac:dyDescent="0.3">
      <c r="C25" s="92"/>
      <c r="D25" s="80" t="s">
        <v>86</v>
      </c>
      <c r="E25" s="80"/>
      <c r="F25" s="80"/>
      <c r="G25" s="80" t="s">
        <v>26</v>
      </c>
      <c r="H25" s="80"/>
      <c r="I25" s="116"/>
      <c r="J25" s="108"/>
      <c r="K25" s="108"/>
      <c r="L25" s="108"/>
      <c r="M25" s="108"/>
      <c r="N25" s="108"/>
      <c r="O25" s="108"/>
      <c r="P25" s="117"/>
      <c r="S25" s="4"/>
      <c r="T25" s="4"/>
      <c r="U25" s="4"/>
      <c r="V25" s="4"/>
      <c r="W25" s="4"/>
      <c r="Y25" s="4"/>
      <c r="Z25" s="4"/>
      <c r="AA25" s="4"/>
      <c r="AB25" s="4"/>
      <c r="AC25" s="4"/>
    </row>
    <row r="26" spans="2:29" ht="9.9499999999999993" customHeight="1" thickBot="1" x14ac:dyDescent="0.3">
      <c r="S26" s="4"/>
      <c r="T26" s="4"/>
      <c r="U26" s="4"/>
      <c r="V26" s="4"/>
      <c r="W26" s="4"/>
      <c r="Y26" s="4"/>
      <c r="Z26" s="4"/>
      <c r="AA26" s="4"/>
      <c r="AB26" s="4"/>
      <c r="AC26" s="4"/>
    </row>
    <row r="27" spans="2:29" ht="20.100000000000001" customHeight="1" thickBot="1" x14ac:dyDescent="0.3">
      <c r="B27" s="3"/>
      <c r="C27" s="3"/>
      <c r="D27" s="3"/>
      <c r="E27" s="3"/>
      <c r="F27" s="3"/>
      <c r="G27" s="3"/>
      <c r="H27" s="3"/>
      <c r="I27" s="22" t="s">
        <v>47</v>
      </c>
      <c r="J27" s="23">
        <f>'Daten &amp; Rechnungen'!M46</f>
        <v>0</v>
      </c>
      <c r="K27" s="23" t="s">
        <v>48</v>
      </c>
      <c r="L27" s="24">
        <v>13</v>
      </c>
      <c r="M27" s="102" t="s">
        <v>49</v>
      </c>
      <c r="N27" s="102"/>
      <c r="O27" s="3"/>
      <c r="P27" s="3"/>
      <c r="Q27" s="3"/>
      <c r="R27" s="3"/>
      <c r="S27" s="4"/>
      <c r="T27" s="4"/>
      <c r="U27" s="4"/>
      <c r="V27" s="4"/>
      <c r="W27" s="4"/>
    </row>
    <row r="28" spans="2:29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O28" s="3"/>
      <c r="P28" s="3"/>
      <c r="Q28" s="3"/>
      <c r="R28" s="3"/>
      <c r="S28" s="4"/>
      <c r="T28" s="4"/>
      <c r="U28" s="4"/>
      <c r="V28" s="4"/>
      <c r="W28" s="4"/>
    </row>
    <row r="29" spans="2:29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O29" s="4"/>
      <c r="P29" s="4"/>
      <c r="Q29" s="4"/>
      <c r="R29" s="4"/>
      <c r="S29" s="4"/>
      <c r="T29" s="4"/>
      <c r="U29" s="4"/>
      <c r="V29" s="4"/>
      <c r="W29" s="4"/>
    </row>
    <row r="30" spans="2:29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O30" s="4"/>
      <c r="P30" s="4"/>
      <c r="Q30" s="4"/>
      <c r="R30" s="4"/>
      <c r="S30" s="4"/>
      <c r="T30" s="4"/>
      <c r="U30" s="4"/>
      <c r="V30" s="4"/>
      <c r="W30" s="4"/>
    </row>
    <row r="31" spans="2:29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O31" s="4"/>
      <c r="P31" s="4"/>
      <c r="Q31" s="4"/>
      <c r="R31" s="4"/>
      <c r="S31" s="4"/>
      <c r="T31" s="4"/>
      <c r="U31" s="4"/>
      <c r="V31" s="4"/>
      <c r="W31" s="4"/>
    </row>
    <row r="32" spans="2:29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O32" s="4"/>
      <c r="P32" s="4"/>
      <c r="Q32" s="4"/>
      <c r="R32" s="4"/>
      <c r="S32" s="4"/>
      <c r="T32" s="4"/>
      <c r="U32" s="4"/>
      <c r="V32" s="4"/>
      <c r="W32" s="4"/>
    </row>
    <row r="33" spans="2:23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O33" s="4"/>
      <c r="P33" s="4"/>
      <c r="Q33" s="4"/>
      <c r="R33" s="4"/>
      <c r="S33" s="4"/>
      <c r="T33" s="4"/>
      <c r="U33" s="4"/>
      <c r="V33" s="4"/>
      <c r="W33" s="4"/>
    </row>
    <row r="34" spans="2:23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O34" s="4"/>
      <c r="P34" s="4"/>
      <c r="Q34" s="4"/>
      <c r="R34" s="4"/>
      <c r="S34" s="4"/>
      <c r="T34" s="4"/>
      <c r="U34" s="4"/>
      <c r="V34" s="4"/>
      <c r="W34" s="4"/>
    </row>
    <row r="35" spans="2:2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O35" s="4"/>
      <c r="P35" s="4"/>
      <c r="Q35" s="4"/>
      <c r="R35" s="4"/>
      <c r="S35" s="4"/>
      <c r="T35" s="4"/>
      <c r="U35" s="4"/>
      <c r="V35" s="4"/>
      <c r="W35" s="4"/>
    </row>
    <row r="36" spans="2:23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O36" s="4"/>
      <c r="P36" s="4"/>
      <c r="Q36" s="4"/>
      <c r="R36" s="4"/>
      <c r="S36" s="4"/>
      <c r="T36" s="4"/>
      <c r="U36" s="4"/>
      <c r="V36" s="4"/>
      <c r="W36" s="4"/>
    </row>
    <row r="37" spans="2:23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3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x14ac:dyDescent="0.25"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x14ac:dyDescent="0.25"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x14ac:dyDescent="0.25"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x14ac:dyDescent="0.25"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x14ac:dyDescent="0.25"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2:23" x14ac:dyDescent="0.25"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2:19" x14ac:dyDescent="0.25"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2:19" x14ac:dyDescent="0.25"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2:19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2:19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2:19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2:19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2:19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2:19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2:19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2:19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2:19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2:19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2:19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2:19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2:19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2:19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2:19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2:19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2:19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2:19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2:19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2:19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2:19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2:19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2:19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2:19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2:19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2:19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2:19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2:19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2:19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2:19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2:15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2:15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2:15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2:15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2:15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2:15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2:15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2:15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2:15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2:15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2:15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2:15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2:15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2:15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2:15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2:15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2:15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2:15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2:15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2:15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2:15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2:15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2:15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2:15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2:15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2:15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2:15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2:15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2:15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2:15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2:15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2:15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2:15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2:15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2:15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2:15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2:15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2:15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2:15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2:15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2:15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2:15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2:15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2:15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2:15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2:15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2:15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2:15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2:15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2:15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2:15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2:15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2:15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2:15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2:15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2:15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2:15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2:15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2:15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2:15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2:15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2:15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2:15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2:15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2:15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2:15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2:15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2:15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2:15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2:15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2:15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2:15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2:15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2:15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2:15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2:15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2:15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2:15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2:15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2:15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2:15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2:15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</sheetData>
  <sheetProtection algorithmName="SHA-512" hashValue="hBwvW1eKdjlRKeiQnSDLqyirmagi69KN1TU4FWN2L9xvjEl/fyvoTxWO/o12UC5DkFaFq9V02jgDjpCISKaNeQ==" saltValue="cOF3Gnufdq/OOW46DvpZvQ==" spinCount="100000" sheet="1" objects="1" scenarios="1"/>
  <protectedRanges>
    <protectedRange sqref="I7" name="Bereich2"/>
    <protectedRange sqref="M9 I9 C7 G7 E9 K7 M7 I13 K12 O12 O14 K14 I15 N15 I17:P25" name="Bereich1"/>
  </protectedRanges>
  <mergeCells count="71">
    <mergeCell ref="I4:M4"/>
    <mergeCell ref="G6:H6"/>
    <mergeCell ref="I6:J6"/>
    <mergeCell ref="K6:L6"/>
    <mergeCell ref="M6:P6"/>
    <mergeCell ref="K7:L7"/>
    <mergeCell ref="M7:P7"/>
    <mergeCell ref="E9:F9"/>
    <mergeCell ref="I9:J9"/>
    <mergeCell ref="C6:F6"/>
    <mergeCell ref="C9:D9"/>
    <mergeCell ref="G9:H9"/>
    <mergeCell ref="C7:F7"/>
    <mergeCell ref="G7:H7"/>
    <mergeCell ref="I7:J7"/>
    <mergeCell ref="D23:F23"/>
    <mergeCell ref="D25:F25"/>
    <mergeCell ref="O12:P12"/>
    <mergeCell ref="G13:H13"/>
    <mergeCell ref="I13:P13"/>
    <mergeCell ref="G14:H14"/>
    <mergeCell ref="O14:P14"/>
    <mergeCell ref="K12:L12"/>
    <mergeCell ref="I12:J12"/>
    <mergeCell ref="G12:H12"/>
    <mergeCell ref="M12:N12"/>
    <mergeCell ref="G20:H20"/>
    <mergeCell ref="G21:H21"/>
    <mergeCell ref="D12:F12"/>
    <mergeCell ref="D13:F13"/>
    <mergeCell ref="D20:F20"/>
    <mergeCell ref="I19:P19"/>
    <mergeCell ref="D18:F18"/>
    <mergeCell ref="D19:F19"/>
    <mergeCell ref="D21:F21"/>
    <mergeCell ref="I22:P22"/>
    <mergeCell ref="I20:P20"/>
    <mergeCell ref="I21:P21"/>
    <mergeCell ref="D22:F22"/>
    <mergeCell ref="M27:N27"/>
    <mergeCell ref="C4:H4"/>
    <mergeCell ref="K9:L9"/>
    <mergeCell ref="M9:N9"/>
    <mergeCell ref="L15:M15"/>
    <mergeCell ref="I15:K15"/>
    <mergeCell ref="N15:P15"/>
    <mergeCell ref="I14:J14"/>
    <mergeCell ref="K14:L14"/>
    <mergeCell ref="M14:N14"/>
    <mergeCell ref="C12:C15"/>
    <mergeCell ref="I23:P23"/>
    <mergeCell ref="I24:P24"/>
    <mergeCell ref="I25:P25"/>
    <mergeCell ref="D14:F14"/>
    <mergeCell ref="D15:F15"/>
    <mergeCell ref="D11:F11"/>
    <mergeCell ref="G11:H11"/>
    <mergeCell ref="I11:P11"/>
    <mergeCell ref="C17:C25"/>
    <mergeCell ref="G18:H18"/>
    <mergeCell ref="G19:H19"/>
    <mergeCell ref="D17:F17"/>
    <mergeCell ref="G22:H22"/>
    <mergeCell ref="G23:H23"/>
    <mergeCell ref="G25:H25"/>
    <mergeCell ref="G15:H15"/>
    <mergeCell ref="G17:H17"/>
    <mergeCell ref="D24:F24"/>
    <mergeCell ref="I17:P17"/>
    <mergeCell ref="I18:P18"/>
    <mergeCell ref="G24:H24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7" id="{778CB0E7-3C29-4D0D-A206-B80131EC0574}">
            <xm:f>'Daten &amp; Rechnungen'!$B$46</xm:f>
            <x14:dxf>
              <fill>
                <patternFill>
                  <bgColor theme="0" tint="-0.24994659260841701"/>
                </patternFill>
              </fill>
            </x14:dxf>
          </x14:cfRule>
          <xm:sqref>C7:F7</xm:sqref>
        </x14:conditionalFormatting>
        <x14:conditionalFormatting xmlns:xm="http://schemas.microsoft.com/office/excel/2006/main">
          <x14:cfRule type="expression" priority="185" id="{00000000-000E-0000-0000-000015000000}">
            <xm:f>'Daten &amp; Rechnungen'!$J$4</xm:f>
            <x14:dxf>
              <fill>
                <patternFill>
                  <bgColor rgb="FFF6A460"/>
                </patternFill>
              </fill>
            </x14:dxf>
          </x14:cfRule>
          <x14:cfRule type="expression" priority="186" id="{00000000-000E-0000-0000-000016000000}">
            <xm:f>'Daten &amp; Rechnungen'!$I$4</xm:f>
            <x14:dxf>
              <fill>
                <patternFill>
                  <bgColor rgb="FFFF8181"/>
                </patternFill>
              </fill>
            </x14:dxf>
          </x14:cfRule>
          <x14:cfRule type="expression" priority="187" id="{00000000-000E-0000-0000-000022000000}">
            <xm:f>'Daten &amp; Rechnungen'!$F$4</xm:f>
            <x14:dxf>
              <fill>
                <patternFill>
                  <bgColor rgb="FFB6DF89"/>
                </patternFill>
              </fill>
            </x14:dxf>
          </x14:cfRule>
          <xm:sqref>D12:H12</xm:sqref>
        </x14:conditionalFormatting>
        <x14:conditionalFormatting xmlns:xm="http://schemas.microsoft.com/office/excel/2006/main">
          <x14:cfRule type="expression" priority="188" id="{00000000-000E-0000-0000-000013000000}">
            <xm:f>'Daten &amp; Rechnungen'!$J$6</xm:f>
            <x14:dxf>
              <fill>
                <patternFill>
                  <bgColor rgb="FFF6A460"/>
                </patternFill>
              </fill>
            </x14:dxf>
          </x14:cfRule>
          <x14:cfRule type="expression" priority="189" id="{00000000-000E-0000-0000-000014000000}">
            <xm:f>'Daten &amp; Rechnungen'!$I$6</xm:f>
            <x14:dxf>
              <fill>
                <patternFill>
                  <bgColor rgb="FFFF8181"/>
                </patternFill>
              </fill>
            </x14:dxf>
          </x14:cfRule>
          <x14:cfRule type="expression" priority="190" id="{00000000-000E-0000-0000-00001B000000}">
            <xm:f>'Daten &amp; Rechnungen'!$F$6</xm:f>
            <x14:dxf>
              <fill>
                <patternFill>
                  <bgColor rgb="FFB6DF89"/>
                </patternFill>
              </fill>
            </x14:dxf>
          </x14:cfRule>
          <xm:sqref>D14:H14</xm:sqref>
        </x14:conditionalFormatting>
        <x14:conditionalFormatting xmlns:xm="http://schemas.microsoft.com/office/excel/2006/main">
          <x14:cfRule type="expression" priority="191" id="{00000000-000E-0000-0000-00001C000000}">
            <xm:f>'Daten &amp; Rechnungen'!$E$5</xm:f>
            <x14:dxf>
              <fill>
                <patternFill>
                  <bgColor rgb="FFFF8181"/>
                </patternFill>
              </fill>
            </x14:dxf>
          </x14:cfRule>
          <x14:cfRule type="expression" priority="192" id="{00000000-000E-0000-0000-00001D000000}">
            <xm:f>'Daten &amp; Rechnungen'!$D$5</xm:f>
            <x14:dxf>
              <fill>
                <patternFill>
                  <bgColor rgb="FFB6DF89"/>
                </patternFill>
              </fill>
            </x14:dxf>
          </x14:cfRule>
          <xm:sqref>D13:P13</xm:sqref>
        </x14:conditionalFormatting>
        <x14:conditionalFormatting xmlns:xm="http://schemas.microsoft.com/office/excel/2006/main">
          <x14:cfRule type="expression" priority="193" id="{00000000-000E-0000-0000-000023000000}">
            <xm:f>'Daten &amp; Rechnungen'!$E$7</xm:f>
            <x14:dxf>
              <fill>
                <patternFill>
                  <bgColor rgb="FFFF8181"/>
                </patternFill>
              </fill>
            </x14:dxf>
          </x14:cfRule>
          <x14:cfRule type="expression" priority="194" id="{00000000-000E-0000-0000-000024000000}">
            <xm:f>'Daten &amp; Rechnungen'!$D$7</xm:f>
            <x14:dxf>
              <fill>
                <patternFill>
                  <bgColor rgb="FFB6DF89"/>
                </patternFill>
              </fill>
            </x14:dxf>
          </x14:cfRule>
          <xm:sqref>D15:P15</xm:sqref>
        </x14:conditionalFormatting>
        <x14:conditionalFormatting xmlns:xm="http://schemas.microsoft.com/office/excel/2006/main">
          <x14:cfRule type="expression" priority="203" id="{00000000-000E-0000-0000-000009000000}">
            <xm:f>'Daten &amp; Rechnungen'!$D$20</xm:f>
            <x14:dxf>
              <fill>
                <patternFill>
                  <bgColor rgb="FFFF8181"/>
                </patternFill>
              </fill>
            </x14:dxf>
          </x14:cfRule>
          <x14:cfRule type="expression" priority="204" id="{00000000-000E-0000-0000-000010000000}">
            <xm:f>'Daten &amp; Rechnungen'!$D$21</xm:f>
            <x14:dxf>
              <fill>
                <patternFill>
                  <bgColor rgb="FFB6DF89"/>
                </patternFill>
              </fill>
            </x14:dxf>
          </x14:cfRule>
          <xm:sqref>D17:P17</xm:sqref>
        </x14:conditionalFormatting>
        <x14:conditionalFormatting xmlns:xm="http://schemas.microsoft.com/office/excel/2006/main">
          <x14:cfRule type="expression" priority="205" id="{00000000-000E-0000-0000-000008000000}">
            <xm:f>'Daten &amp; Rechnungen'!$E$20</xm:f>
            <x14:dxf>
              <fill>
                <patternFill>
                  <bgColor rgb="FFFF8181"/>
                </patternFill>
              </fill>
            </x14:dxf>
          </x14:cfRule>
          <x14:cfRule type="expression" priority="206" id="{00000000-000E-0000-0000-00000F000000}">
            <xm:f>'Daten &amp; Rechnungen'!$E$21</xm:f>
            <x14:dxf>
              <fill>
                <patternFill>
                  <bgColor rgb="FFB6DF89"/>
                </patternFill>
              </fill>
            </x14:dxf>
          </x14:cfRule>
          <xm:sqref>D18:P18</xm:sqref>
        </x14:conditionalFormatting>
        <x14:conditionalFormatting xmlns:xm="http://schemas.microsoft.com/office/excel/2006/main">
          <x14:cfRule type="expression" priority="208" id="{00000000-000E-0000-0000-000028000000}">
            <xm:f>'Daten &amp; Rechnungen'!$F$21</xm:f>
            <x14:dxf>
              <fill>
                <patternFill>
                  <bgColor rgb="FFB6DF89"/>
                </patternFill>
              </fill>
            </x14:dxf>
          </x14:cfRule>
          <x14:cfRule type="expression" priority="207" id="{00000000-000E-0000-0000-000007000000}">
            <xm:f>'Daten &amp; Rechnungen'!$F$20</xm:f>
            <x14:dxf>
              <fill>
                <patternFill>
                  <bgColor rgb="FFFF8181"/>
                </patternFill>
              </fill>
            </x14:dxf>
          </x14:cfRule>
          <xm:sqref>D19:P19</xm:sqref>
        </x14:conditionalFormatting>
        <x14:conditionalFormatting xmlns:xm="http://schemas.microsoft.com/office/excel/2006/main">
          <x14:cfRule type="expression" priority="209" id="{00000000-000E-0000-0000-000006000000}">
            <xm:f>'Daten &amp; Rechnungen'!$G$20</xm:f>
            <x14:dxf>
              <fill>
                <patternFill>
                  <bgColor rgb="FFFF8181"/>
                </patternFill>
              </fill>
            </x14:dxf>
          </x14:cfRule>
          <x14:cfRule type="expression" priority="210" id="{00000000-000E-0000-0000-000029000000}">
            <xm:f>'Daten &amp; Rechnungen'!$G$21</xm:f>
            <x14:dxf>
              <fill>
                <patternFill>
                  <bgColor rgb="FFB6DF89"/>
                </patternFill>
              </fill>
            </x14:dxf>
          </x14:cfRule>
          <xm:sqref>D20:P20</xm:sqref>
        </x14:conditionalFormatting>
        <x14:conditionalFormatting xmlns:xm="http://schemas.microsoft.com/office/excel/2006/main">
          <x14:cfRule type="expression" priority="211" id="{00000000-000E-0000-0000-000005000000}">
            <xm:f>'Daten &amp; Rechnungen'!$H$20</xm:f>
            <x14:dxf>
              <fill>
                <patternFill>
                  <bgColor rgb="FFFF8181"/>
                </patternFill>
              </fill>
            </x14:dxf>
          </x14:cfRule>
          <x14:cfRule type="expression" priority="212" id="{00000000-000E-0000-0000-00000E000000}">
            <xm:f>'Daten &amp; Rechnungen'!$H$21</xm:f>
            <x14:dxf>
              <fill>
                <patternFill>
                  <bgColor rgb="FFB6DF89"/>
                </patternFill>
              </fill>
            </x14:dxf>
          </x14:cfRule>
          <xm:sqref>D21:P21</xm:sqref>
        </x14:conditionalFormatting>
        <x14:conditionalFormatting xmlns:xm="http://schemas.microsoft.com/office/excel/2006/main">
          <x14:cfRule type="expression" priority="213" id="{00000000-000E-0000-0000-000004000000}">
            <xm:f>'Daten &amp; Rechnungen'!$I$20</xm:f>
            <x14:dxf>
              <fill>
                <patternFill>
                  <bgColor rgb="FFFF8181"/>
                </patternFill>
              </fill>
            </x14:dxf>
          </x14:cfRule>
          <x14:cfRule type="expression" priority="214" id="{00000000-000E-0000-0000-00000D000000}">
            <xm:f>'Daten &amp; Rechnungen'!$I$21</xm:f>
            <x14:dxf>
              <fill>
                <patternFill>
                  <bgColor rgb="FFB6DF89"/>
                </patternFill>
              </fill>
            </x14:dxf>
          </x14:cfRule>
          <xm:sqref>D22:P22</xm:sqref>
        </x14:conditionalFormatting>
        <x14:conditionalFormatting xmlns:xm="http://schemas.microsoft.com/office/excel/2006/main">
          <x14:cfRule type="expression" priority="216" id="{00000000-000E-0000-0000-00000C000000}">
            <xm:f>'Daten &amp; Rechnungen'!$J$21</xm:f>
            <x14:dxf>
              <fill>
                <patternFill>
                  <bgColor rgb="FFB6DF89"/>
                </patternFill>
              </fill>
            </x14:dxf>
          </x14:cfRule>
          <x14:cfRule type="expression" priority="215" id="{00000000-000E-0000-0000-000003000000}">
            <xm:f>'Daten &amp; Rechnungen'!$J$20</xm:f>
            <x14:dxf>
              <fill>
                <patternFill>
                  <bgColor rgb="FFFF8181"/>
                </patternFill>
              </fill>
            </x14:dxf>
          </x14:cfRule>
          <xm:sqref>D23:P23</xm:sqref>
        </x14:conditionalFormatting>
        <x14:conditionalFormatting xmlns:xm="http://schemas.microsoft.com/office/excel/2006/main">
          <x14:cfRule type="expression" priority="217" id="{00000000-000E-0000-0000-000002000000}">
            <xm:f>'Daten &amp; Rechnungen'!$K$20</xm:f>
            <x14:dxf>
              <fill>
                <patternFill>
                  <bgColor rgb="FFFF8181"/>
                </patternFill>
              </fill>
            </x14:dxf>
          </x14:cfRule>
          <x14:cfRule type="expression" priority="218" id="{00000000-000E-0000-0000-00000B000000}">
            <xm:f>'Daten &amp; Rechnungen'!$K$21</xm:f>
            <x14:dxf>
              <fill>
                <patternFill>
                  <bgColor rgb="FFB6DF89"/>
                </patternFill>
              </fill>
            </x14:dxf>
          </x14:cfRule>
          <xm:sqref>D24:P24</xm:sqref>
        </x14:conditionalFormatting>
        <x14:conditionalFormatting xmlns:xm="http://schemas.microsoft.com/office/excel/2006/main">
          <x14:cfRule type="expression" priority="219" id="{00000000-000E-0000-0000-000001000000}">
            <xm:f>'Daten &amp; Rechnungen'!$L$20</xm:f>
            <x14:dxf>
              <fill>
                <patternFill>
                  <bgColor rgb="FFFF8181"/>
                </patternFill>
              </fill>
            </x14:dxf>
          </x14:cfRule>
          <x14:cfRule type="expression" priority="220" id="{00000000-000E-0000-0000-00000A000000}">
            <xm:f>'Daten &amp; Rechnungen'!$L$21</xm:f>
            <x14:dxf>
              <fill>
                <patternFill>
                  <bgColor rgb="FFB6DF89"/>
                </patternFill>
              </fill>
            </x14:dxf>
          </x14:cfRule>
          <xm:sqref>D25:P25</xm:sqref>
        </x14:conditionalFormatting>
        <x14:conditionalFormatting xmlns:xm="http://schemas.microsoft.com/office/excel/2006/main">
          <x14:cfRule type="expression" priority="278" id="{8C6D1D96-9999-473B-8605-CB533BABF6E3}">
            <xm:f>'Daten &amp; Rechnungen'!$B$48</xm:f>
            <x14:dxf>
              <fill>
                <patternFill>
                  <bgColor theme="0" tint="-0.24994659260841701"/>
                </patternFill>
              </fill>
            </x14:dxf>
          </x14:cfRule>
          <xm:sqref>E9:F9</xm:sqref>
        </x14:conditionalFormatting>
        <x14:conditionalFormatting xmlns:xm="http://schemas.microsoft.com/office/excel/2006/main">
          <x14:cfRule type="expression" priority="279" id="{B96BF3A3-977A-479E-81F9-295EBB8D5B2D}">
            <xm:f>'Daten &amp; Rechnungen'!$C$46</xm:f>
            <x14:dxf>
              <fill>
                <patternFill>
                  <bgColor theme="0" tint="-0.24994659260841701"/>
                </patternFill>
              </fill>
            </x14:dxf>
          </x14:cfRule>
          <xm:sqref>G7:H7</xm:sqref>
        </x14:conditionalFormatting>
        <x14:conditionalFormatting xmlns:xm="http://schemas.microsoft.com/office/excel/2006/main">
          <x14:cfRule type="expression" priority="280" id="{F92CB548-F855-42A9-9A76-E0410BBA0F0D}">
            <xm:f>'Daten &amp; Rechnungen'!$D$46</xm:f>
            <x14:dxf>
              <fill>
                <patternFill>
                  <bgColor theme="0" tint="-0.24994659260841701"/>
                </patternFill>
              </fill>
            </x14:dxf>
          </x14:cfRule>
          <xm:sqref>I7:J7</xm:sqref>
        </x14:conditionalFormatting>
        <x14:conditionalFormatting xmlns:xm="http://schemas.microsoft.com/office/excel/2006/main">
          <x14:cfRule type="expression" priority="281" id="{C7279C21-A295-4BF8-B7BC-2003858F6A06}">
            <xm:f>'Daten &amp; Rechnungen'!$C$48</xm:f>
            <x14:dxf>
              <fill>
                <patternFill>
                  <bgColor theme="0" tint="-0.24994659260841701"/>
                </patternFill>
              </fill>
            </x14:dxf>
          </x14:cfRule>
          <xm:sqref>I9:J9</xm:sqref>
        </x14:conditionalFormatting>
        <x14:conditionalFormatting xmlns:xm="http://schemas.microsoft.com/office/excel/2006/main">
          <x14:cfRule type="expression" priority="282" id="{37A0CF05-D188-47A9-BAFF-B77A71BE1000}">
            <xm:f>'Daten &amp; Rechnungen'!$G$50</xm:f>
            <x14:dxf>
              <fill>
                <patternFill>
                  <bgColor theme="0" tint="-0.24994659260841701"/>
                </patternFill>
              </fill>
            </x14:dxf>
          </x14:cfRule>
          <xm:sqref>I15:K15</xm:sqref>
        </x14:conditionalFormatting>
        <x14:conditionalFormatting xmlns:xm="http://schemas.microsoft.com/office/excel/2006/main">
          <x14:cfRule type="expression" priority="195" id="{00000000-000E-0000-0000-00001F000000}">
            <xm:f>'Daten &amp; Rechnungen'!$G$4</xm:f>
            <x14:dxf>
              <fill>
                <patternFill>
                  <bgColor rgb="FFFF8181"/>
                </patternFill>
              </fill>
            </x14:dxf>
          </x14:cfRule>
          <x14:cfRule type="expression" priority="196" id="{00000000-000E-0000-0000-000021000000}">
            <xm:f>'Daten &amp; Rechnungen'!$D$4</xm:f>
            <x14:dxf>
              <fill>
                <patternFill>
                  <bgColor rgb="FFB6DF89"/>
                </patternFill>
              </fill>
            </x14:dxf>
          </x14:cfRule>
          <xm:sqref>I12:L12</xm:sqref>
        </x14:conditionalFormatting>
        <x14:conditionalFormatting xmlns:xm="http://schemas.microsoft.com/office/excel/2006/main">
          <x14:cfRule type="expression" priority="197" id="{00000000-000E-0000-0000-000018000000}">
            <xm:f>'Daten &amp; Rechnungen'!$G$6</xm:f>
            <x14:dxf>
              <fill>
                <patternFill>
                  <bgColor rgb="FFFF8181"/>
                </patternFill>
              </fill>
            </x14:dxf>
          </x14:cfRule>
          <x14:cfRule type="expression" priority="198" id="{00000000-000E-0000-0000-00001A000000}">
            <xm:f>'Daten &amp; Rechnungen'!$D$6</xm:f>
            <x14:dxf>
              <fill>
                <patternFill>
                  <bgColor rgb="FFB6DF89"/>
                </patternFill>
              </fill>
            </x14:dxf>
          </x14:cfRule>
          <xm:sqref>I14:L14</xm:sqref>
        </x14:conditionalFormatting>
        <x14:conditionalFormatting xmlns:xm="http://schemas.microsoft.com/office/excel/2006/main">
          <x14:cfRule type="expression" priority="283" id="{80059B42-A66F-48DB-8212-07DDD3B92BC4}">
            <xm:f>'Daten &amp; Rechnungen'!$L$46</xm:f>
            <x14:dxf>
              <fill>
                <patternFill>
                  <bgColor rgb="FFB6DF89"/>
                </patternFill>
              </fill>
            </x14:dxf>
          </x14:cfRule>
          <xm:sqref>I27:L27</xm:sqref>
        </x14:conditionalFormatting>
        <x14:conditionalFormatting xmlns:xm="http://schemas.microsoft.com/office/excel/2006/main">
          <x14:cfRule type="expression" priority="284" id="{B9143170-0222-40DF-9E9D-957E3E096D32}">
            <xm:f>'Daten &amp; Rechnungen'!$F$54</xm:f>
            <x14:dxf>
              <font>
                <color theme="0"/>
              </font>
            </x14:dxf>
          </x14:cfRule>
          <xm:sqref>I4:M4</xm:sqref>
        </x14:conditionalFormatting>
        <x14:conditionalFormatting xmlns:xm="http://schemas.microsoft.com/office/excel/2006/main">
          <x14:cfRule type="expression" priority="285" id="{E5989D91-90D8-47D3-89E2-6D5BC343A5A8}">
            <xm:f>'Daten &amp; Rechnungen'!$D$50</xm:f>
            <x14:dxf>
              <fill>
                <patternFill>
                  <bgColor theme="0" tint="-0.24994659260841701"/>
                </patternFill>
              </fill>
            </x14:dxf>
          </x14:cfRule>
          <xm:sqref>I13:P13</xm:sqref>
        </x14:conditionalFormatting>
        <x14:conditionalFormatting xmlns:xm="http://schemas.microsoft.com/office/excel/2006/main">
          <x14:cfRule type="expression" priority="286" id="{3E8050A3-27E5-4DA0-8109-000A828E3261}">
            <xm:f>'Daten &amp; Rechnungen'!$B$52</xm:f>
            <x14:dxf>
              <fill>
                <patternFill>
                  <bgColor theme="0" tint="-0.24994659260841701"/>
                </patternFill>
              </fill>
            </x14:dxf>
          </x14:cfRule>
          <xm:sqref>I17:P17</xm:sqref>
        </x14:conditionalFormatting>
        <x14:conditionalFormatting xmlns:xm="http://schemas.microsoft.com/office/excel/2006/main">
          <x14:cfRule type="expression" priority="287" id="{F706BBA8-59C2-42D6-BB7B-613ACDA43FDE}">
            <xm:f>'Daten &amp; Rechnungen'!$C$52</xm:f>
            <x14:dxf>
              <fill>
                <patternFill>
                  <bgColor theme="0" tint="-0.24994659260841701"/>
                </patternFill>
              </fill>
            </x14:dxf>
          </x14:cfRule>
          <xm:sqref>I18:P18</xm:sqref>
        </x14:conditionalFormatting>
        <x14:conditionalFormatting xmlns:xm="http://schemas.microsoft.com/office/excel/2006/main">
          <x14:cfRule type="expression" priority="288" id="{1636C2B8-813B-4DA6-817A-2535B591A492}">
            <xm:f>'Daten &amp; Rechnungen'!$D$52</xm:f>
            <x14:dxf>
              <fill>
                <patternFill>
                  <bgColor theme="0" tint="-0.24994659260841701"/>
                </patternFill>
              </fill>
            </x14:dxf>
          </x14:cfRule>
          <xm:sqref>I19:P19</xm:sqref>
        </x14:conditionalFormatting>
        <x14:conditionalFormatting xmlns:xm="http://schemas.microsoft.com/office/excel/2006/main">
          <x14:cfRule type="expression" priority="289" id="{8FDEFCBF-F561-4CF8-8FAA-306913332BE8}">
            <xm:f>'Daten &amp; Rechnungen'!$E$52</xm:f>
            <x14:dxf>
              <fill>
                <patternFill>
                  <bgColor theme="0" tint="-0.24994659260841701"/>
                </patternFill>
              </fill>
            </x14:dxf>
          </x14:cfRule>
          <xm:sqref>I20:P20</xm:sqref>
        </x14:conditionalFormatting>
        <x14:conditionalFormatting xmlns:xm="http://schemas.microsoft.com/office/excel/2006/main">
          <x14:cfRule type="expression" priority="290" id="{67BCE268-B7DA-4DE5-A13E-89194B337AB2}">
            <xm:f>'Daten &amp; Rechnungen'!$F$52</xm:f>
            <x14:dxf>
              <fill>
                <patternFill>
                  <bgColor theme="0" tint="-0.24994659260841701"/>
                </patternFill>
              </fill>
            </x14:dxf>
          </x14:cfRule>
          <xm:sqref>I21:P21</xm:sqref>
        </x14:conditionalFormatting>
        <x14:conditionalFormatting xmlns:xm="http://schemas.microsoft.com/office/excel/2006/main">
          <x14:cfRule type="expression" priority="291" id="{301E387D-AAEC-4A74-BFC0-2A1356A4C165}">
            <xm:f>'Daten &amp; Rechnungen'!$G$52</xm:f>
            <x14:dxf>
              <fill>
                <patternFill>
                  <bgColor theme="0" tint="-0.24994659260841701"/>
                </patternFill>
              </fill>
            </x14:dxf>
          </x14:cfRule>
          <xm:sqref>I22:P22</xm:sqref>
        </x14:conditionalFormatting>
        <x14:conditionalFormatting xmlns:xm="http://schemas.microsoft.com/office/excel/2006/main">
          <x14:cfRule type="expression" priority="292" id="{698C8273-7C26-49AB-9EC6-23822A8DA88B}">
            <xm:f>'Daten &amp; Rechnungen'!$H$52</xm:f>
            <x14:dxf>
              <fill>
                <patternFill>
                  <bgColor theme="0" tint="-0.24994659260841701"/>
                </patternFill>
              </fill>
            </x14:dxf>
          </x14:cfRule>
          <xm:sqref>I23:P23</xm:sqref>
        </x14:conditionalFormatting>
        <x14:conditionalFormatting xmlns:xm="http://schemas.microsoft.com/office/excel/2006/main">
          <x14:cfRule type="expression" priority="293" id="{EDE80EC0-5BB8-4131-9121-C9128562A717}">
            <xm:f>'Daten &amp; Rechnungen'!$I$52</xm:f>
            <x14:dxf>
              <fill>
                <patternFill>
                  <bgColor theme="0" tint="-0.24994659260841701"/>
                </patternFill>
              </fill>
            </x14:dxf>
          </x14:cfRule>
          <xm:sqref>I24:P24</xm:sqref>
        </x14:conditionalFormatting>
        <x14:conditionalFormatting xmlns:xm="http://schemas.microsoft.com/office/excel/2006/main">
          <x14:cfRule type="expression" priority="294" id="{CCB6FF9A-C956-4865-AFF0-85DC390DCBFB}">
            <xm:f>'Daten &amp; Rechnungen'!$J$52</xm:f>
            <x14:dxf>
              <fill>
                <patternFill>
                  <bgColor theme="0" tint="-0.24994659260841701"/>
                </patternFill>
              </fill>
            </x14:dxf>
          </x14:cfRule>
          <xm:sqref>I25:P25</xm:sqref>
        </x14:conditionalFormatting>
        <x14:conditionalFormatting xmlns:xm="http://schemas.microsoft.com/office/excel/2006/main">
          <x14:cfRule type="expression" priority="295" id="{70485FDD-55F3-4D50-B73D-64836D8F526B}">
            <xm:f>'Daten &amp; Rechnungen'!$E$46</xm:f>
            <x14:dxf>
              <fill>
                <patternFill>
                  <bgColor theme="0" tint="-0.24994659260841701"/>
                </patternFill>
              </fill>
            </x14:dxf>
          </x14:cfRule>
          <xm:sqref>K7:L7</xm:sqref>
        </x14:conditionalFormatting>
        <x14:conditionalFormatting xmlns:xm="http://schemas.microsoft.com/office/excel/2006/main">
          <x14:cfRule type="expression" priority="296" id="{22D1853F-9D15-4731-8424-3EBC0A68385A}">
            <xm:f>'Daten &amp; Rechnungen'!$B$50</xm:f>
            <x14:dxf>
              <fill>
                <patternFill>
                  <bgColor theme="0" tint="-0.24994659260841701"/>
                </patternFill>
              </fill>
            </x14:dxf>
          </x14:cfRule>
          <xm:sqref>K12:L12</xm:sqref>
        </x14:conditionalFormatting>
        <x14:conditionalFormatting xmlns:xm="http://schemas.microsoft.com/office/excel/2006/main">
          <x14:cfRule type="expression" priority="297" id="{0C8888DA-ADF4-453F-B832-F8A6E4D7F1CF}">
            <xm:f>'Daten &amp; Rechnungen'!$E$50</xm:f>
            <x14:dxf>
              <fill>
                <patternFill>
                  <bgColor theme="0" tint="-0.24994659260841701"/>
                </patternFill>
              </fill>
            </x14:dxf>
          </x14:cfRule>
          <xm:sqref>K14:L14</xm:sqref>
        </x14:conditionalFormatting>
        <x14:conditionalFormatting xmlns:xm="http://schemas.microsoft.com/office/excel/2006/main">
          <x14:cfRule type="expression" priority="298" id="{4899282C-16B3-4E0A-99A8-6AF6B297334A}">
            <xm:f>'Daten &amp; Rechnungen'!$D$48</xm:f>
            <x14:dxf>
              <fill>
                <patternFill>
                  <bgColor theme="0" tint="-0.24994659260841701"/>
                </patternFill>
              </fill>
            </x14:dxf>
          </x14:cfRule>
          <xm:sqref>M9:N9</xm:sqref>
        </x14:conditionalFormatting>
        <x14:conditionalFormatting xmlns:xm="http://schemas.microsoft.com/office/excel/2006/main">
          <x14:cfRule type="expression" priority="299" id="{D39222A6-2FFD-4F66-9B9F-7CA33137A32C}">
            <xm:f>'Daten &amp; Rechnungen'!$L$46</xm:f>
            <x14:dxf>
              <font>
                <color theme="1"/>
              </font>
              <fill>
                <patternFill>
                  <bgColor rgb="FFB6DF8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M27:N27</xm:sqref>
        </x14:conditionalFormatting>
        <x14:conditionalFormatting xmlns:xm="http://schemas.microsoft.com/office/excel/2006/main">
          <x14:cfRule type="expression" priority="300" id="{A8233C24-982B-433E-9A25-796C1ACDDC5E}">
            <xm:f>'Daten &amp; Rechnungen'!$F$46</xm:f>
            <x14:dxf>
              <fill>
                <patternFill>
                  <bgColor theme="0" tint="-0.24994659260841701"/>
                </patternFill>
              </fill>
            </x14:dxf>
          </x14:cfRule>
          <xm:sqref>M7:P7</xm:sqref>
        </x14:conditionalFormatting>
        <x14:conditionalFormatting xmlns:xm="http://schemas.microsoft.com/office/excel/2006/main">
          <x14:cfRule type="expression" priority="199" id="{00000000-000E-0000-0000-00001E000000}">
            <xm:f>'Daten &amp; Rechnungen'!$H$4</xm:f>
            <x14:dxf>
              <fill>
                <patternFill>
                  <bgColor rgb="FFFF8181"/>
                </patternFill>
              </fill>
            </x14:dxf>
          </x14:cfRule>
          <x14:cfRule type="expression" priority="200" id="{00000000-000E-0000-0000-000020000000}">
            <xm:f>'Daten &amp; Rechnungen'!$E$4</xm:f>
            <x14:dxf>
              <fill>
                <patternFill>
                  <bgColor rgb="FFB6DF89"/>
                </patternFill>
              </fill>
            </x14:dxf>
          </x14:cfRule>
          <xm:sqref>M12:P12</xm:sqref>
        </x14:conditionalFormatting>
        <x14:conditionalFormatting xmlns:xm="http://schemas.microsoft.com/office/excel/2006/main">
          <x14:cfRule type="expression" priority="201" id="{00000000-000E-0000-0000-000017000000}">
            <xm:f>'Daten &amp; Rechnungen'!$H$6</xm:f>
            <x14:dxf>
              <fill>
                <patternFill>
                  <bgColor rgb="FFFF8181"/>
                </patternFill>
              </fill>
            </x14:dxf>
          </x14:cfRule>
          <x14:cfRule type="expression" priority="202" id="{00000000-000E-0000-0000-000019000000}">
            <xm:f>'Daten &amp; Rechnungen'!$E$6</xm:f>
            <x14:dxf>
              <fill>
                <patternFill>
                  <bgColor rgb="FFB6DF89"/>
                </patternFill>
              </fill>
            </x14:dxf>
          </x14:cfRule>
          <xm:sqref>M14:P14</xm:sqref>
        </x14:conditionalFormatting>
        <x14:conditionalFormatting xmlns:xm="http://schemas.microsoft.com/office/excel/2006/main">
          <x14:cfRule type="expression" priority="301" id="{F1DF2EEE-0DF7-40EB-8B2A-E971F2EF8C40}">
            <xm:f>'Daten &amp; Rechnungen'!$H$50</xm:f>
            <x14:dxf>
              <fill>
                <patternFill>
                  <bgColor theme="0" tint="-0.24994659260841701"/>
                </patternFill>
              </fill>
            </x14:dxf>
          </x14:cfRule>
          <xm:sqref>N15:P15</xm:sqref>
        </x14:conditionalFormatting>
        <x14:conditionalFormatting xmlns:xm="http://schemas.microsoft.com/office/excel/2006/main">
          <x14:cfRule type="expression" priority="302" id="{4657A9CE-597E-4098-AB16-6213539B4B1F}">
            <xm:f>'Daten &amp; Rechnungen'!$C$50</xm:f>
            <x14:dxf>
              <fill>
                <patternFill>
                  <bgColor theme="0" tint="-0.24994659260841701"/>
                </patternFill>
              </fill>
            </x14:dxf>
          </x14:cfRule>
          <xm:sqref>O12:P12</xm:sqref>
        </x14:conditionalFormatting>
        <x14:conditionalFormatting xmlns:xm="http://schemas.microsoft.com/office/excel/2006/main">
          <x14:cfRule type="expression" priority="303" id="{11D941F4-D529-4F6E-A04F-9EEF8383496B}">
            <xm:f>'Daten &amp; Rechnungen'!$F$50</xm:f>
            <x14:dxf>
              <fill>
                <patternFill>
                  <bgColor theme="0" tint="-0.24994659260841701"/>
                </patternFill>
              </fill>
            </x14:dxf>
          </x14:cfRule>
          <xm:sqref>O14:P14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3AD985A-471D-48DF-815F-AAC818CF8AF5}">
          <x14:formula1>
            <xm:f>'Daten &amp; Rechnungen'!$B$27:$B$29</xm:f>
          </x14:formula1>
          <xm:sqref>I7:J7</xm:sqref>
        </x14:dataValidation>
        <x14:dataValidation type="list" allowBlank="1" showInputMessage="1" showErrorMessage="1" xr:uid="{F98C4AF8-660F-43B7-AE9F-37110C09594B}">
          <x14:formula1>
            <xm:f>'Daten &amp; Rechnungen'!$C$27:$C$28</xm:f>
          </x14:formula1>
          <xm:sqref>M9:N9</xm:sqref>
        </x14:dataValidation>
        <x14:dataValidation type="list" allowBlank="1" showInputMessage="1" showErrorMessage="1" xr:uid="{06E64C5F-D1F8-42FE-BD96-28EC0C31A822}">
          <x14:formula1>
            <xm:f>'Daten &amp; Rechnungen'!$E$27:$E$36</xm:f>
          </x14:formula1>
          <xm:sqref>K7:L7</xm:sqref>
        </x14:dataValidation>
        <x14:dataValidation type="list" allowBlank="1" showInputMessage="1" showErrorMessage="1" xr:uid="{1E2042DE-5D05-4D09-93A8-BFAB4B445DA1}">
          <x14:formula1>
            <xm:f>'Daten &amp; Rechnungen'!$D$27:$D$42</xm:f>
          </x14:formula1>
          <xm:sqref>M7:P7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F7A6-78AE-4A30-9BBE-C7051313384C}">
  <dimension ref="B1:AC164"/>
  <sheetViews>
    <sheetView topLeftCell="B1" zoomScale="110" zoomScaleNormal="110" workbookViewId="0">
      <selection activeCell="M7" sqref="M7:P7"/>
    </sheetView>
  </sheetViews>
  <sheetFormatPr baseColWidth="10" defaultRowHeight="15" x14ac:dyDescent="0.25"/>
  <cols>
    <col min="1" max="2" width="11.42578125" style="19"/>
    <col min="3" max="3" width="6.7109375" style="1" customWidth="1"/>
    <col min="4" max="16" width="11.42578125" style="1"/>
    <col min="17" max="16384" width="11.42578125" style="19"/>
  </cols>
  <sheetData>
    <row r="1" spans="3:29" s="1" customFormat="1" x14ac:dyDescent="0.25"/>
    <row r="2" spans="3:29" s="1" customFormat="1" x14ac:dyDescent="0.25"/>
    <row r="3" spans="3:29" s="1" customFormat="1" x14ac:dyDescent="0.25">
      <c r="Y3" s="4"/>
      <c r="Z3" s="4"/>
      <c r="AA3" s="4"/>
      <c r="AB3" s="4"/>
      <c r="AC3" s="4"/>
    </row>
    <row r="4" spans="3:29" s="1" customFormat="1" ht="33" customHeight="1" x14ac:dyDescent="0.5">
      <c r="C4" s="103" t="s">
        <v>53</v>
      </c>
      <c r="D4" s="103"/>
      <c r="E4" s="103"/>
      <c r="F4" s="103"/>
      <c r="G4" s="103"/>
      <c r="H4" s="103"/>
      <c r="I4" s="103"/>
      <c r="J4" s="103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3:29" s="1" customFormat="1" ht="20.100000000000001" customHeight="1" thickBot="1" x14ac:dyDescent="0.3"/>
    <row r="6" spans="3:29" s="1" customFormat="1" ht="20.100000000000001" customHeight="1" x14ac:dyDescent="0.25">
      <c r="C6" s="124" t="s">
        <v>1</v>
      </c>
      <c r="D6" s="125"/>
      <c r="E6" s="125"/>
      <c r="F6" s="125"/>
      <c r="G6" s="125" t="s">
        <v>2</v>
      </c>
      <c r="H6" s="125"/>
      <c r="I6" s="125" t="s">
        <v>34</v>
      </c>
      <c r="J6" s="125"/>
      <c r="K6" s="125" t="s">
        <v>3</v>
      </c>
      <c r="L6" s="125"/>
      <c r="M6" s="125" t="s">
        <v>4</v>
      </c>
      <c r="N6" s="125"/>
      <c r="O6" s="125"/>
      <c r="P6" s="130"/>
    </row>
    <row r="7" spans="3:29" s="1" customFormat="1" ht="20.100000000000001" customHeight="1" thickBot="1" x14ac:dyDescent="0.3">
      <c r="C7" s="127" t="s">
        <v>51</v>
      </c>
      <c r="D7" s="108"/>
      <c r="E7" s="108"/>
      <c r="F7" s="108"/>
      <c r="G7" s="128">
        <v>40909</v>
      </c>
      <c r="H7" s="108"/>
      <c r="I7" s="108" t="s">
        <v>35</v>
      </c>
      <c r="J7" s="108"/>
      <c r="K7" s="108" t="s">
        <v>52</v>
      </c>
      <c r="L7" s="108"/>
      <c r="M7" s="108" t="s">
        <v>112</v>
      </c>
      <c r="N7" s="108"/>
      <c r="O7" s="108"/>
      <c r="P7" s="117"/>
    </row>
    <row r="8" spans="3:29" s="1" customFormat="1" ht="9.9499999999999993" customHeight="1" thickBot="1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3:29" s="1" customFormat="1" ht="20.100000000000001" customHeight="1" thickBot="1" x14ac:dyDescent="0.3">
      <c r="C9" s="175" t="s">
        <v>5</v>
      </c>
      <c r="D9" s="176"/>
      <c r="E9" s="177">
        <v>50</v>
      </c>
      <c r="F9" s="177"/>
      <c r="G9" s="176" t="s">
        <v>6</v>
      </c>
      <c r="H9" s="176"/>
      <c r="I9" s="177">
        <v>165</v>
      </c>
      <c r="J9" s="178"/>
      <c r="K9" s="104" t="s">
        <v>31</v>
      </c>
      <c r="L9" s="87"/>
      <c r="M9" s="105" t="s">
        <v>33</v>
      </c>
      <c r="N9" s="106"/>
      <c r="O9" s="2"/>
      <c r="P9" s="2"/>
    </row>
    <row r="10" spans="3:29" s="1" customFormat="1" ht="9.9499999999999993" customHeight="1" thickBot="1" x14ac:dyDescent="0.3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29" s="1" customFormat="1" ht="20.100000000000001" customHeight="1" thickBot="1" x14ac:dyDescent="0.3">
      <c r="C11" s="20"/>
      <c r="D11" s="87" t="s">
        <v>56</v>
      </c>
      <c r="E11" s="88"/>
      <c r="F11" s="88"/>
      <c r="G11" s="88" t="s">
        <v>58</v>
      </c>
      <c r="H11" s="88"/>
      <c r="I11" s="88" t="s">
        <v>57</v>
      </c>
      <c r="J11" s="88"/>
      <c r="K11" s="88"/>
      <c r="L11" s="88"/>
      <c r="M11" s="88"/>
      <c r="N11" s="88"/>
      <c r="O11" s="88"/>
      <c r="P11" s="89"/>
    </row>
    <row r="12" spans="3:29" s="1" customFormat="1" ht="20.100000000000001" customHeight="1" x14ac:dyDescent="0.25">
      <c r="C12" s="113" t="s">
        <v>55</v>
      </c>
      <c r="D12" s="163" t="s">
        <v>71</v>
      </c>
      <c r="E12" s="164"/>
      <c r="F12" s="165"/>
      <c r="G12" s="166" t="s">
        <v>8</v>
      </c>
      <c r="H12" s="166"/>
      <c r="I12" s="167" t="s">
        <v>9</v>
      </c>
      <c r="J12" s="167"/>
      <c r="K12" s="168">
        <v>4</v>
      </c>
      <c r="L12" s="168"/>
      <c r="M12" s="169" t="s">
        <v>10</v>
      </c>
      <c r="N12" s="169"/>
      <c r="O12" s="157">
        <v>3</v>
      </c>
      <c r="P12" s="160"/>
    </row>
    <row r="13" spans="3:29" s="1" customFormat="1" ht="20.100000000000001" customHeight="1" x14ac:dyDescent="0.25">
      <c r="C13" s="114"/>
      <c r="D13" s="141" t="s">
        <v>72</v>
      </c>
      <c r="E13" s="142"/>
      <c r="F13" s="143"/>
      <c r="G13" s="144" t="s">
        <v>12</v>
      </c>
      <c r="H13" s="144"/>
      <c r="I13" s="144">
        <v>2</v>
      </c>
      <c r="J13" s="144"/>
      <c r="K13" s="144"/>
      <c r="L13" s="144"/>
      <c r="M13" s="144"/>
      <c r="N13" s="144"/>
      <c r="O13" s="144"/>
      <c r="P13" s="161"/>
    </row>
    <row r="14" spans="3:29" s="1" customFormat="1" ht="20.100000000000001" customHeight="1" x14ac:dyDescent="0.25">
      <c r="C14" s="114"/>
      <c r="D14" s="141" t="s">
        <v>73</v>
      </c>
      <c r="E14" s="142"/>
      <c r="F14" s="143"/>
      <c r="G14" s="144" t="s">
        <v>12</v>
      </c>
      <c r="H14" s="144"/>
      <c r="I14" s="162" t="s">
        <v>28</v>
      </c>
      <c r="J14" s="162"/>
      <c r="K14" s="135">
        <v>3</v>
      </c>
      <c r="L14" s="135"/>
      <c r="M14" s="162" t="s">
        <v>29</v>
      </c>
      <c r="N14" s="162"/>
      <c r="O14" s="135">
        <v>2</v>
      </c>
      <c r="P14" s="136"/>
    </row>
    <row r="15" spans="3:29" s="1" customFormat="1" ht="20.100000000000001" customHeight="1" thickBot="1" x14ac:dyDescent="0.3">
      <c r="C15" s="115"/>
      <c r="D15" s="170" t="s">
        <v>74</v>
      </c>
      <c r="E15" s="171"/>
      <c r="F15" s="172"/>
      <c r="G15" s="173" t="s">
        <v>15</v>
      </c>
      <c r="H15" s="173"/>
      <c r="I15" s="174">
        <v>17</v>
      </c>
      <c r="J15" s="174"/>
      <c r="K15" s="174"/>
      <c r="L15" s="179" t="s">
        <v>30</v>
      </c>
      <c r="M15" s="179"/>
      <c r="N15" s="151">
        <v>25</v>
      </c>
      <c r="O15" s="152"/>
      <c r="P15" s="153"/>
    </row>
    <row r="16" spans="3:29" s="1" customFormat="1" ht="9.9499999999999993" customHeight="1" thickBot="1" x14ac:dyDescent="0.3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29" s="1" customFormat="1" ht="20.100000000000001" customHeight="1" x14ac:dyDescent="0.25">
      <c r="C17" s="90" t="s">
        <v>69</v>
      </c>
      <c r="D17" s="154" t="s">
        <v>75</v>
      </c>
      <c r="E17" s="155"/>
      <c r="F17" s="156"/>
      <c r="G17" s="157" t="s">
        <v>24</v>
      </c>
      <c r="H17" s="157"/>
      <c r="I17" s="158">
        <v>29</v>
      </c>
      <c r="J17" s="158"/>
      <c r="K17" s="158"/>
      <c r="L17" s="158"/>
      <c r="M17" s="158"/>
      <c r="N17" s="158"/>
      <c r="O17" s="158"/>
      <c r="P17" s="159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2:29" s="1" customFormat="1" ht="20.100000000000001" customHeight="1" x14ac:dyDescent="0.25">
      <c r="C18" s="91"/>
      <c r="D18" s="141" t="s">
        <v>76</v>
      </c>
      <c r="E18" s="142"/>
      <c r="F18" s="143"/>
      <c r="G18" s="144" t="s">
        <v>25</v>
      </c>
      <c r="H18" s="144"/>
      <c r="I18" s="135">
        <v>8</v>
      </c>
      <c r="J18" s="135"/>
      <c r="K18" s="135"/>
      <c r="L18" s="135"/>
      <c r="M18" s="135"/>
      <c r="N18" s="135"/>
      <c r="O18" s="135"/>
      <c r="P18" s="136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2:29" s="1" customFormat="1" ht="20.100000000000001" customHeight="1" x14ac:dyDescent="0.25">
      <c r="C19" s="91"/>
      <c r="D19" s="141" t="s">
        <v>77</v>
      </c>
      <c r="E19" s="142"/>
      <c r="F19" s="143"/>
      <c r="G19" s="144" t="s">
        <v>26</v>
      </c>
      <c r="H19" s="144"/>
      <c r="I19" s="135">
        <v>15</v>
      </c>
      <c r="J19" s="135"/>
      <c r="K19" s="135"/>
      <c r="L19" s="135"/>
      <c r="M19" s="135"/>
      <c r="N19" s="135"/>
      <c r="O19" s="135"/>
      <c r="P19" s="136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2:29" s="1" customFormat="1" ht="20.100000000000001" customHeight="1" x14ac:dyDescent="0.25">
      <c r="C20" s="91"/>
      <c r="D20" s="145" t="s">
        <v>78</v>
      </c>
      <c r="E20" s="146"/>
      <c r="F20" s="147"/>
      <c r="G20" s="148" t="s">
        <v>26</v>
      </c>
      <c r="H20" s="148"/>
      <c r="I20" s="149">
        <v>11</v>
      </c>
      <c r="J20" s="149"/>
      <c r="K20" s="149"/>
      <c r="L20" s="149"/>
      <c r="M20" s="149"/>
      <c r="N20" s="149"/>
      <c r="O20" s="149"/>
      <c r="P20" s="150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2:29" s="1" customFormat="1" ht="20.100000000000001" customHeight="1" x14ac:dyDescent="0.25">
      <c r="C21" s="91"/>
      <c r="D21" s="141" t="s">
        <v>79</v>
      </c>
      <c r="E21" s="142"/>
      <c r="F21" s="143"/>
      <c r="G21" s="144" t="s">
        <v>25</v>
      </c>
      <c r="H21" s="144"/>
      <c r="I21" s="135">
        <v>31</v>
      </c>
      <c r="J21" s="135"/>
      <c r="K21" s="135"/>
      <c r="L21" s="135"/>
      <c r="M21" s="135"/>
      <c r="N21" s="135"/>
      <c r="O21" s="135"/>
      <c r="P21" s="136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2:29" s="1" customFormat="1" ht="20.100000000000001" customHeight="1" x14ac:dyDescent="0.25">
      <c r="C22" s="91"/>
      <c r="D22" s="141" t="s">
        <v>83</v>
      </c>
      <c r="E22" s="142"/>
      <c r="F22" s="143"/>
      <c r="G22" s="144" t="s">
        <v>25</v>
      </c>
      <c r="H22" s="144"/>
      <c r="I22" s="135">
        <v>28</v>
      </c>
      <c r="J22" s="135"/>
      <c r="K22" s="135"/>
      <c r="L22" s="135"/>
      <c r="M22" s="135"/>
      <c r="N22" s="135"/>
      <c r="O22" s="135"/>
      <c r="P22" s="136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2:29" s="1" customFormat="1" ht="20.100000000000001" customHeight="1" x14ac:dyDescent="0.25">
      <c r="C23" s="91"/>
      <c r="D23" s="145" t="s">
        <v>84</v>
      </c>
      <c r="E23" s="146"/>
      <c r="F23" s="147"/>
      <c r="G23" s="148" t="s">
        <v>25</v>
      </c>
      <c r="H23" s="148"/>
      <c r="I23" s="149">
        <v>26</v>
      </c>
      <c r="J23" s="149"/>
      <c r="K23" s="149"/>
      <c r="L23" s="149"/>
      <c r="M23" s="149"/>
      <c r="N23" s="149"/>
      <c r="O23" s="149"/>
      <c r="P23" s="150"/>
      <c r="S23" s="4"/>
      <c r="T23" s="4"/>
      <c r="U23" s="4"/>
      <c r="V23" s="4"/>
      <c r="W23" s="4"/>
      <c r="Y23" s="4"/>
      <c r="Z23" s="4"/>
      <c r="AA23" s="4"/>
      <c r="AB23" s="4"/>
      <c r="AC23" s="4"/>
    </row>
    <row r="24" spans="2:29" s="1" customFormat="1" ht="20.100000000000001" customHeight="1" x14ac:dyDescent="0.25">
      <c r="C24" s="91"/>
      <c r="D24" s="131" t="s">
        <v>81</v>
      </c>
      <c r="E24" s="132"/>
      <c r="F24" s="133"/>
      <c r="G24" s="134" t="s">
        <v>27</v>
      </c>
      <c r="H24" s="134"/>
      <c r="I24" s="135">
        <v>918</v>
      </c>
      <c r="J24" s="135"/>
      <c r="K24" s="135"/>
      <c r="L24" s="135"/>
      <c r="M24" s="135"/>
      <c r="N24" s="135"/>
      <c r="O24" s="135"/>
      <c r="P24" s="136"/>
      <c r="S24" s="4"/>
      <c r="T24" s="4"/>
      <c r="U24" s="4"/>
      <c r="V24" s="4"/>
      <c r="W24" s="4"/>
      <c r="Y24" s="4"/>
      <c r="Z24" s="4"/>
      <c r="AA24" s="4"/>
      <c r="AB24" s="4"/>
      <c r="AC24" s="4"/>
    </row>
    <row r="25" spans="2:29" s="1" customFormat="1" ht="20.100000000000001" customHeight="1" thickBot="1" x14ac:dyDescent="0.3">
      <c r="C25" s="92"/>
      <c r="D25" s="137" t="s">
        <v>82</v>
      </c>
      <c r="E25" s="137"/>
      <c r="F25" s="137"/>
      <c r="G25" s="137" t="s">
        <v>26</v>
      </c>
      <c r="H25" s="137"/>
      <c r="I25" s="138">
        <v>85</v>
      </c>
      <c r="J25" s="139"/>
      <c r="K25" s="139"/>
      <c r="L25" s="139"/>
      <c r="M25" s="139"/>
      <c r="N25" s="139"/>
      <c r="O25" s="139"/>
      <c r="P25" s="140"/>
      <c r="S25" s="4"/>
      <c r="T25" s="4"/>
      <c r="U25" s="4"/>
      <c r="V25" s="4"/>
      <c r="W25" s="4"/>
      <c r="Y25" s="4"/>
      <c r="Z25" s="4"/>
      <c r="AA25" s="4"/>
      <c r="AB25" s="4"/>
      <c r="AC25" s="4"/>
    </row>
    <row r="26" spans="2:29" s="1" customFormat="1" ht="9.9499999999999993" customHeight="1" thickBot="1" x14ac:dyDescent="0.3">
      <c r="S26" s="4"/>
      <c r="T26" s="4"/>
      <c r="U26" s="4"/>
      <c r="V26" s="4"/>
      <c r="W26" s="4"/>
      <c r="Y26" s="4"/>
      <c r="Z26" s="4"/>
      <c r="AA26" s="4"/>
      <c r="AB26" s="4"/>
      <c r="AC26" s="4"/>
    </row>
    <row r="27" spans="2:29" s="2" customFormat="1" ht="20.100000000000001" customHeight="1" thickBot="1" x14ac:dyDescent="0.3">
      <c r="B27" s="25"/>
      <c r="C27" s="25"/>
      <c r="D27" s="25"/>
      <c r="E27" s="25"/>
      <c r="F27" s="25"/>
      <c r="G27" s="25"/>
      <c r="H27" s="25"/>
      <c r="I27" s="22" t="s">
        <v>47</v>
      </c>
      <c r="J27" s="23">
        <v>8.5</v>
      </c>
      <c r="K27" s="23" t="s">
        <v>48</v>
      </c>
      <c r="L27" s="24">
        <v>13</v>
      </c>
      <c r="M27" s="102" t="s">
        <v>49</v>
      </c>
      <c r="N27" s="102"/>
      <c r="O27" s="25"/>
      <c r="P27" s="25"/>
      <c r="Q27" s="25"/>
      <c r="R27" s="25"/>
      <c r="S27" s="26"/>
      <c r="T27" s="26"/>
      <c r="U27" s="26"/>
      <c r="V27" s="26"/>
      <c r="W27" s="26"/>
    </row>
    <row r="28" spans="2:29" x14ac:dyDescent="0.25">
      <c r="C28" s="4"/>
      <c r="D28" s="4"/>
      <c r="E28" s="4"/>
      <c r="F28" s="4"/>
      <c r="G28" s="4"/>
      <c r="H28" s="4"/>
      <c r="I28" s="4"/>
      <c r="J28" s="4"/>
      <c r="K28" s="4"/>
      <c r="L28" s="4"/>
      <c r="O28" s="3"/>
      <c r="P28" s="3"/>
    </row>
    <row r="29" spans="2:29" x14ac:dyDescent="0.25">
      <c r="C29" s="4"/>
      <c r="D29" s="4"/>
      <c r="E29" s="4"/>
      <c r="F29" s="4"/>
      <c r="G29" s="4"/>
      <c r="H29" s="4"/>
      <c r="I29" s="4"/>
      <c r="J29" s="4"/>
      <c r="K29" s="4"/>
      <c r="L29" s="4"/>
      <c r="O29" s="4"/>
      <c r="P29" s="4"/>
    </row>
    <row r="30" spans="2:29" x14ac:dyDescent="0.25">
      <c r="C30" s="4"/>
      <c r="D30" s="4"/>
      <c r="E30" s="4"/>
      <c r="F30" s="4"/>
      <c r="G30" s="4"/>
      <c r="H30" s="4"/>
      <c r="I30" s="4"/>
      <c r="J30" s="4"/>
      <c r="K30" s="4"/>
      <c r="L30" s="4"/>
      <c r="O30" s="4"/>
      <c r="P30" s="4"/>
    </row>
    <row r="31" spans="2:29" x14ac:dyDescent="0.25">
      <c r="C31" s="4"/>
      <c r="D31" s="4"/>
      <c r="E31" s="4"/>
      <c r="F31" s="4"/>
      <c r="G31" s="4"/>
      <c r="H31" s="4"/>
      <c r="I31" s="4"/>
      <c r="J31" s="4"/>
      <c r="K31" s="4"/>
      <c r="L31" s="4"/>
      <c r="O31" s="4"/>
      <c r="P31" s="4"/>
    </row>
    <row r="32" spans="2:29" x14ac:dyDescent="0.25">
      <c r="C32" s="4"/>
      <c r="D32" s="4"/>
      <c r="E32" s="4"/>
      <c r="F32" s="4"/>
      <c r="G32" s="4"/>
      <c r="H32" s="4"/>
      <c r="I32" s="4"/>
      <c r="J32" s="4"/>
      <c r="K32" s="4"/>
      <c r="L32" s="4"/>
      <c r="O32" s="4"/>
      <c r="P32" s="4"/>
    </row>
    <row r="33" spans="3:16" x14ac:dyDescent="0.25">
      <c r="C33" s="4"/>
      <c r="D33" s="4"/>
      <c r="E33" s="4"/>
      <c r="F33" s="4"/>
      <c r="G33" s="4"/>
      <c r="H33" s="4"/>
      <c r="I33" s="4"/>
      <c r="J33" s="4"/>
      <c r="K33" s="4"/>
      <c r="L33" s="4"/>
      <c r="O33" s="4"/>
      <c r="P33" s="4"/>
    </row>
    <row r="34" spans="3:16" x14ac:dyDescent="0.25">
      <c r="C34" s="4"/>
      <c r="D34" s="4"/>
      <c r="E34" s="4"/>
      <c r="F34" s="4"/>
      <c r="G34" s="4"/>
      <c r="H34" s="4"/>
      <c r="I34" s="4"/>
      <c r="J34" s="4"/>
      <c r="K34" s="4"/>
      <c r="L34" s="4"/>
      <c r="O34" s="4"/>
      <c r="P34" s="4"/>
    </row>
    <row r="35" spans="3:16" x14ac:dyDescent="0.25">
      <c r="C35" s="4"/>
      <c r="D35" s="4"/>
      <c r="E35" s="4"/>
      <c r="F35" s="4"/>
      <c r="G35" s="4"/>
      <c r="H35" s="4"/>
      <c r="I35" s="4"/>
      <c r="J35" s="4"/>
      <c r="K35" s="4"/>
      <c r="L35" s="4"/>
      <c r="O35" s="4"/>
      <c r="P35" s="4"/>
    </row>
    <row r="36" spans="3:16" x14ac:dyDescent="0.25">
      <c r="C36" s="4"/>
      <c r="D36" s="4"/>
      <c r="E36" s="4"/>
      <c r="F36" s="4"/>
      <c r="G36" s="4"/>
      <c r="H36" s="4"/>
      <c r="I36" s="4"/>
      <c r="J36" s="4"/>
      <c r="K36" s="4"/>
      <c r="L36" s="4"/>
      <c r="O36" s="4"/>
      <c r="P36" s="4"/>
    </row>
    <row r="37" spans="3:16" x14ac:dyDescent="0.2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3:16" x14ac:dyDescent="0.2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3:16" x14ac:dyDescent="0.2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3:16" x14ac:dyDescent="0.2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3:16" x14ac:dyDescent="0.2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3:16" x14ac:dyDescent="0.2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3:16" x14ac:dyDescent="0.2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3:16" x14ac:dyDescent="0.2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3:16" x14ac:dyDescent="0.2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3:16" x14ac:dyDescent="0.2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3:16" x14ac:dyDescent="0.2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3:16" x14ac:dyDescent="0.2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3:16" x14ac:dyDescent="0.2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3:16" x14ac:dyDescent="0.2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3:16" x14ac:dyDescent="0.2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3:16" x14ac:dyDescent="0.25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3:16" x14ac:dyDescent="0.25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3:16" x14ac:dyDescent="0.2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3:16" x14ac:dyDescent="0.2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3:16" x14ac:dyDescent="0.2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3:16" x14ac:dyDescent="0.2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3:16" x14ac:dyDescent="0.2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3:16" x14ac:dyDescent="0.2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3:16" x14ac:dyDescent="0.25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3:16" x14ac:dyDescent="0.25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3:16" x14ac:dyDescent="0.25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3:16" x14ac:dyDescent="0.25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3:16" x14ac:dyDescent="0.25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3:16" x14ac:dyDescent="0.25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3:16" x14ac:dyDescent="0.25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3:16" x14ac:dyDescent="0.25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3:16" x14ac:dyDescent="0.25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3:16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3:16" x14ac:dyDescent="0.25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3:16" x14ac:dyDescent="0.25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3:16" x14ac:dyDescent="0.25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3:16" x14ac:dyDescent="0.25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3:16" x14ac:dyDescent="0.25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3:16" x14ac:dyDescent="0.25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3:16" x14ac:dyDescent="0.25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3:16" x14ac:dyDescent="0.25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3:16" x14ac:dyDescent="0.25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3:16" x14ac:dyDescent="0.25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3:16" x14ac:dyDescent="0.25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3:15" x14ac:dyDescent="0.25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3:15" x14ac:dyDescent="0.25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3:15" x14ac:dyDescent="0.25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3:15" x14ac:dyDescent="0.25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3:15" x14ac:dyDescent="0.25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3:15" x14ac:dyDescent="0.25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3:15" x14ac:dyDescent="0.25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3:15" x14ac:dyDescent="0.25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3:15" x14ac:dyDescent="0.25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3:15" x14ac:dyDescent="0.25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3:15" x14ac:dyDescent="0.25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3:15" x14ac:dyDescent="0.25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3:15" x14ac:dyDescent="0.25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3:15" x14ac:dyDescent="0.25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3:15" x14ac:dyDescent="0.25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3:15" x14ac:dyDescent="0.25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3:15" x14ac:dyDescent="0.25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3:15" x14ac:dyDescent="0.25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3:15" x14ac:dyDescent="0.25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3:15" x14ac:dyDescent="0.25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3:15" x14ac:dyDescent="0.25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3:15" x14ac:dyDescent="0.25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3:15" x14ac:dyDescent="0.25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3:15" x14ac:dyDescent="0.25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3:15" x14ac:dyDescent="0.25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3:15" x14ac:dyDescent="0.25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3:15" x14ac:dyDescent="0.25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3:15" x14ac:dyDescent="0.25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3:15" x14ac:dyDescent="0.25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3:15" x14ac:dyDescent="0.25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3:15" x14ac:dyDescent="0.25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3:15" x14ac:dyDescent="0.25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3:15" x14ac:dyDescent="0.25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3:15" x14ac:dyDescent="0.25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3:15" x14ac:dyDescent="0.25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3:15" x14ac:dyDescent="0.25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3:15" x14ac:dyDescent="0.25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3:15" x14ac:dyDescent="0.25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3:15" x14ac:dyDescent="0.25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3:15" x14ac:dyDescent="0.25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3:15" x14ac:dyDescent="0.25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3:15" x14ac:dyDescent="0.25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3:15" x14ac:dyDescent="0.25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3:15" x14ac:dyDescent="0.25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3:15" x14ac:dyDescent="0.25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3:15" x14ac:dyDescent="0.25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3:15" x14ac:dyDescent="0.25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3:15" x14ac:dyDescent="0.25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3:15" x14ac:dyDescent="0.25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3:15" x14ac:dyDescent="0.25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3:15" x14ac:dyDescent="0.25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3:15" x14ac:dyDescent="0.25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3:15" x14ac:dyDescent="0.25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3:15" x14ac:dyDescent="0.25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3:15" x14ac:dyDescent="0.25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3:15" x14ac:dyDescent="0.25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3:15" x14ac:dyDescent="0.25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3:15" x14ac:dyDescent="0.25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3:15" x14ac:dyDescent="0.25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3:15" x14ac:dyDescent="0.25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3:15" x14ac:dyDescent="0.25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3:15" x14ac:dyDescent="0.25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3:15" x14ac:dyDescent="0.25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3:15" x14ac:dyDescent="0.25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3:15" x14ac:dyDescent="0.25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3:15" x14ac:dyDescent="0.25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3:15" x14ac:dyDescent="0.25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3:15" x14ac:dyDescent="0.25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3:15" x14ac:dyDescent="0.25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3:15" x14ac:dyDescent="0.25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3:15" x14ac:dyDescent="0.25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3:15" x14ac:dyDescent="0.25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3:15" x14ac:dyDescent="0.25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3:15" x14ac:dyDescent="0.25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3:15" x14ac:dyDescent="0.25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3:15" x14ac:dyDescent="0.25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3:15" x14ac:dyDescent="0.25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3:15" x14ac:dyDescent="0.25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3:15" x14ac:dyDescent="0.25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3:15" x14ac:dyDescent="0.25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3:15" x14ac:dyDescent="0.25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3:15" x14ac:dyDescent="0.25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3:15" x14ac:dyDescent="0.25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3:15" x14ac:dyDescent="0.25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</sheetData>
  <sheetProtection algorithmName="SHA-512" hashValue="NYczK49f/m7Gno2PzarFlrcKKhOwO5R9rzEfuY+mDhmdUkB/nDVIwoMEJ475y0dkMBwyb1+X25sZwQ8AKifzRw==" saltValue="Lpj4jjVol/ueXEbOyhmpxw==" spinCount="100000" sheet="1" objects="1" scenarios="1"/>
  <mergeCells count="70">
    <mergeCell ref="C6:F6"/>
    <mergeCell ref="G6:H6"/>
    <mergeCell ref="I6:J6"/>
    <mergeCell ref="K6:L6"/>
    <mergeCell ref="M6:P6"/>
    <mergeCell ref="C7:F7"/>
    <mergeCell ref="G7:H7"/>
    <mergeCell ref="I7:J7"/>
    <mergeCell ref="K7:L7"/>
    <mergeCell ref="M7:P7"/>
    <mergeCell ref="M9:N9"/>
    <mergeCell ref="C12:C15"/>
    <mergeCell ref="D12:F12"/>
    <mergeCell ref="G12:H12"/>
    <mergeCell ref="I12:J12"/>
    <mergeCell ref="K12:L12"/>
    <mergeCell ref="M12:N12"/>
    <mergeCell ref="D15:F15"/>
    <mergeCell ref="G15:H15"/>
    <mergeCell ref="I15:K15"/>
    <mergeCell ref="C9:D9"/>
    <mergeCell ref="E9:F9"/>
    <mergeCell ref="G9:H9"/>
    <mergeCell ref="I9:J9"/>
    <mergeCell ref="K9:L9"/>
    <mergeCell ref="L15:M15"/>
    <mergeCell ref="G21:H21"/>
    <mergeCell ref="I21:P21"/>
    <mergeCell ref="O12:P12"/>
    <mergeCell ref="D13:F13"/>
    <mergeCell ref="G13:H13"/>
    <mergeCell ref="I13:P13"/>
    <mergeCell ref="D14:F14"/>
    <mergeCell ref="G14:H14"/>
    <mergeCell ref="I14:J14"/>
    <mergeCell ref="K14:L14"/>
    <mergeCell ref="M14:N14"/>
    <mergeCell ref="O14:P14"/>
    <mergeCell ref="I23:P23"/>
    <mergeCell ref="G19:H19"/>
    <mergeCell ref="I19:P19"/>
    <mergeCell ref="N15:P15"/>
    <mergeCell ref="C17:C25"/>
    <mergeCell ref="D17:F17"/>
    <mergeCell ref="G17:H17"/>
    <mergeCell ref="I17:P17"/>
    <mergeCell ref="D18:F18"/>
    <mergeCell ref="G18:H18"/>
    <mergeCell ref="I18:P18"/>
    <mergeCell ref="D19:F19"/>
    <mergeCell ref="D20:F20"/>
    <mergeCell ref="G20:H20"/>
    <mergeCell ref="I20:P20"/>
    <mergeCell ref="D21:F21"/>
    <mergeCell ref="D11:F11"/>
    <mergeCell ref="G11:H11"/>
    <mergeCell ref="I11:P11"/>
    <mergeCell ref="M27:N27"/>
    <mergeCell ref="C4:J4"/>
    <mergeCell ref="D24:F24"/>
    <mergeCell ref="G24:H24"/>
    <mergeCell ref="I24:P24"/>
    <mergeCell ref="D25:F25"/>
    <mergeCell ref="G25:H25"/>
    <mergeCell ref="I25:P25"/>
    <mergeCell ref="D22:F22"/>
    <mergeCell ref="G22:H22"/>
    <mergeCell ref="I22:P22"/>
    <mergeCell ref="D23:F23"/>
    <mergeCell ref="G23:H23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46F4BC5-8392-446E-A90D-3820E411C377}">
          <x14:formula1>
            <xm:f>'Daten &amp; Rechnungen'!$C$27:$C$28</xm:f>
          </x14:formula1>
          <xm:sqref>M9:N9</xm:sqref>
        </x14:dataValidation>
        <x14:dataValidation type="list" allowBlank="1" showInputMessage="1" showErrorMessage="1" xr:uid="{545161F8-E864-4031-A45A-6FA649980A94}">
          <x14:formula1>
            <xm:f>'Daten &amp; Rechnungen'!$B$27:$B$29</xm:f>
          </x14:formula1>
          <xm:sqref>I7:J7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753B-E47E-4CCF-9AAE-3E9FAED34018}">
  <dimension ref="A1:AQ776"/>
  <sheetViews>
    <sheetView tabSelected="1" topLeftCell="A4" zoomScale="110" zoomScaleNormal="110" workbookViewId="0">
      <selection activeCell="M20" sqref="M20"/>
    </sheetView>
  </sheetViews>
  <sheetFormatPr baseColWidth="10" defaultRowHeight="15" x14ac:dyDescent="0.25"/>
  <cols>
    <col min="6" max="6" width="14.140625" customWidth="1"/>
    <col min="16" max="43" width="11.42578125" style="19"/>
  </cols>
  <sheetData>
    <row r="1" spans="1:15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30" customHeight="1" thickBot="1" x14ac:dyDescent="0.3">
      <c r="A2" s="19"/>
      <c r="B2" s="78" t="s">
        <v>17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19"/>
      <c r="N2" s="19"/>
      <c r="O2" s="19"/>
    </row>
    <row r="3" spans="1:15" ht="20.100000000000001" customHeight="1" thickBot="1" x14ac:dyDescent="0.3">
      <c r="A3" s="19"/>
      <c r="B3" s="75" t="s">
        <v>56</v>
      </c>
      <c r="C3" s="76"/>
      <c r="D3" s="77"/>
      <c r="E3" s="58" t="s">
        <v>58</v>
      </c>
      <c r="F3" s="58"/>
      <c r="G3" s="43" t="s">
        <v>65</v>
      </c>
      <c r="H3" s="44"/>
      <c r="I3" s="44"/>
      <c r="J3" s="44"/>
      <c r="K3" s="44"/>
      <c r="L3" s="45"/>
      <c r="M3" s="19"/>
      <c r="N3" s="19"/>
      <c r="O3" s="19"/>
    </row>
    <row r="4" spans="1:15" ht="20.100000000000001" customHeight="1" x14ac:dyDescent="0.25">
      <c r="A4" s="19"/>
      <c r="B4" s="62" t="s">
        <v>71</v>
      </c>
      <c r="C4" s="63"/>
      <c r="D4" s="64"/>
      <c r="E4" s="65" t="s">
        <v>66</v>
      </c>
      <c r="F4" s="66"/>
      <c r="G4" s="52" t="s">
        <v>9</v>
      </c>
      <c r="H4" s="53"/>
      <c r="I4" s="37">
        <v>4</v>
      </c>
      <c r="J4" s="53" t="s">
        <v>10</v>
      </c>
      <c r="K4" s="53"/>
      <c r="L4" s="38">
        <v>2</v>
      </c>
      <c r="M4" s="19"/>
      <c r="N4" s="19"/>
      <c r="O4" s="19"/>
    </row>
    <row r="5" spans="1:15" ht="20.100000000000001" customHeight="1" x14ac:dyDescent="0.25">
      <c r="A5" s="19"/>
      <c r="B5" s="67" t="s">
        <v>72</v>
      </c>
      <c r="C5" s="68"/>
      <c r="D5" s="69"/>
      <c r="E5" s="70" t="s">
        <v>12</v>
      </c>
      <c r="F5" s="71"/>
      <c r="G5" s="46" t="s">
        <v>67</v>
      </c>
      <c r="H5" s="47"/>
      <c r="I5" s="47"/>
      <c r="J5" s="47"/>
      <c r="K5" s="47"/>
      <c r="L5" s="48"/>
      <c r="M5" s="19"/>
      <c r="N5" s="19"/>
      <c r="O5" s="19"/>
    </row>
    <row r="6" spans="1:15" ht="20.100000000000001" customHeight="1" x14ac:dyDescent="0.25">
      <c r="A6" s="19"/>
      <c r="B6" s="67" t="s">
        <v>73</v>
      </c>
      <c r="C6" s="68"/>
      <c r="D6" s="69"/>
      <c r="E6" s="70" t="s">
        <v>12</v>
      </c>
      <c r="F6" s="71"/>
      <c r="G6" s="54" t="s">
        <v>28</v>
      </c>
      <c r="H6" s="55"/>
      <c r="I6" s="29" t="s">
        <v>67</v>
      </c>
      <c r="J6" s="55" t="s">
        <v>29</v>
      </c>
      <c r="K6" s="55"/>
      <c r="L6" s="30" t="s">
        <v>67</v>
      </c>
      <c r="M6" s="19"/>
      <c r="N6" s="19"/>
      <c r="O6" s="19"/>
    </row>
    <row r="7" spans="1:15" ht="20.100000000000001" customHeight="1" thickBot="1" x14ac:dyDescent="0.3">
      <c r="A7" s="19"/>
      <c r="B7" s="59" t="s">
        <v>74</v>
      </c>
      <c r="C7" s="60"/>
      <c r="D7" s="61"/>
      <c r="E7" s="56" t="s">
        <v>15</v>
      </c>
      <c r="F7" s="57"/>
      <c r="G7" s="49" t="s">
        <v>68</v>
      </c>
      <c r="H7" s="50"/>
      <c r="I7" s="50"/>
      <c r="J7" s="50"/>
      <c r="K7" s="50"/>
      <c r="L7" s="51"/>
      <c r="M7" s="19"/>
      <c r="N7" s="19"/>
      <c r="O7" s="19"/>
    </row>
    <row r="8" spans="1:15" x14ac:dyDescent="0.25">
      <c r="A8" s="19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9"/>
      <c r="N8" s="19"/>
      <c r="O8" s="19"/>
    </row>
    <row r="9" spans="1:15" ht="30" customHeight="1" x14ac:dyDescent="0.25">
      <c r="A9" s="19"/>
      <c r="B9" s="78" t="s">
        <v>70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19"/>
      <c r="N9" s="19"/>
      <c r="O9" s="19"/>
    </row>
    <row r="10" spans="1:15" ht="15.75" thickBot="1" x14ac:dyDescent="0.3">
      <c r="A10" s="19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9"/>
      <c r="N10" s="19"/>
      <c r="O10" s="19"/>
    </row>
    <row r="11" spans="1:15" ht="20.100000000000001" customHeight="1" thickBot="1" x14ac:dyDescent="0.3">
      <c r="A11" s="19"/>
      <c r="B11" s="75" t="s">
        <v>56</v>
      </c>
      <c r="C11" s="76"/>
      <c r="D11" s="77"/>
      <c r="E11" s="58" t="s">
        <v>58</v>
      </c>
      <c r="F11" s="58"/>
      <c r="G11" s="27" t="s">
        <v>59</v>
      </c>
      <c r="H11" s="28" t="s">
        <v>60</v>
      </c>
      <c r="I11" s="27" t="s">
        <v>61</v>
      </c>
      <c r="J11" s="28" t="s">
        <v>62</v>
      </c>
      <c r="K11" s="27" t="s">
        <v>63</v>
      </c>
      <c r="L11" s="28" t="s">
        <v>64</v>
      </c>
      <c r="M11" s="19"/>
      <c r="N11" s="19"/>
      <c r="O11" s="19"/>
    </row>
    <row r="12" spans="1:15" ht="20.100000000000001" customHeight="1" x14ac:dyDescent="0.25">
      <c r="A12" s="19"/>
      <c r="B12" s="84" t="s">
        <v>75</v>
      </c>
      <c r="C12" s="85"/>
      <c r="D12" s="86"/>
      <c r="E12" s="82" t="s">
        <v>24</v>
      </c>
      <c r="F12" s="83"/>
      <c r="G12" s="31">
        <v>28</v>
      </c>
      <c r="H12" s="34">
        <v>20</v>
      </c>
      <c r="I12" s="31">
        <v>31.5</v>
      </c>
      <c r="J12" s="34">
        <v>22.5</v>
      </c>
      <c r="K12" s="31">
        <v>35</v>
      </c>
      <c r="L12" s="34">
        <v>25</v>
      </c>
      <c r="M12" s="19"/>
      <c r="N12" s="19"/>
      <c r="O12" s="19"/>
    </row>
    <row r="13" spans="1:15" ht="20.100000000000001" customHeight="1" x14ac:dyDescent="0.25">
      <c r="A13" s="19"/>
      <c r="B13" s="72" t="s">
        <v>76</v>
      </c>
      <c r="C13" s="73"/>
      <c r="D13" s="74"/>
      <c r="E13" s="70" t="s">
        <v>25</v>
      </c>
      <c r="F13" s="71"/>
      <c r="G13" s="32">
        <v>9.5</v>
      </c>
      <c r="H13" s="35">
        <v>9.5</v>
      </c>
      <c r="I13" s="32">
        <v>8.5</v>
      </c>
      <c r="J13" s="35">
        <v>8.5</v>
      </c>
      <c r="K13" s="32">
        <v>7.5</v>
      </c>
      <c r="L13" s="35">
        <v>7.5</v>
      </c>
      <c r="M13" s="19"/>
      <c r="N13" s="19"/>
      <c r="O13" s="19"/>
    </row>
    <row r="14" spans="1:15" ht="20.100000000000001" customHeight="1" x14ac:dyDescent="0.25">
      <c r="A14" s="19"/>
      <c r="B14" s="72" t="s">
        <v>77</v>
      </c>
      <c r="C14" s="73"/>
      <c r="D14" s="74"/>
      <c r="E14" s="70" t="s">
        <v>26</v>
      </c>
      <c r="F14" s="71"/>
      <c r="G14" s="32">
        <v>10</v>
      </c>
      <c r="H14" s="35">
        <v>8</v>
      </c>
      <c r="I14" s="32">
        <v>14</v>
      </c>
      <c r="J14" s="35">
        <v>10</v>
      </c>
      <c r="K14" s="32">
        <v>18</v>
      </c>
      <c r="L14" s="35">
        <v>12</v>
      </c>
      <c r="M14" s="19"/>
      <c r="N14" s="19"/>
      <c r="O14" s="19"/>
    </row>
    <row r="15" spans="1:15" ht="20.100000000000001" customHeight="1" x14ac:dyDescent="0.25">
      <c r="A15" s="19"/>
      <c r="B15" s="72" t="s">
        <v>78</v>
      </c>
      <c r="C15" s="73"/>
      <c r="D15" s="74"/>
      <c r="E15" s="70" t="s">
        <v>26</v>
      </c>
      <c r="F15" s="71"/>
      <c r="G15" s="32">
        <v>8</v>
      </c>
      <c r="H15" s="35">
        <v>2</v>
      </c>
      <c r="I15" s="32">
        <v>12</v>
      </c>
      <c r="J15" s="35">
        <v>4</v>
      </c>
      <c r="K15" s="32">
        <v>15</v>
      </c>
      <c r="L15" s="35">
        <v>8</v>
      </c>
      <c r="M15" s="19"/>
      <c r="N15" s="19"/>
      <c r="O15" s="19"/>
    </row>
    <row r="16" spans="1:15" ht="20.100000000000001" customHeight="1" x14ac:dyDescent="0.25">
      <c r="A16" s="19"/>
      <c r="B16" s="72" t="s">
        <v>79</v>
      </c>
      <c r="C16" s="73"/>
      <c r="D16" s="74"/>
      <c r="E16" s="70" t="s">
        <v>25</v>
      </c>
      <c r="F16" s="71"/>
      <c r="G16" s="32">
        <v>22.5</v>
      </c>
      <c r="H16" s="35">
        <v>22.5</v>
      </c>
      <c r="I16" s="32">
        <v>27</v>
      </c>
      <c r="J16" s="35">
        <v>27</v>
      </c>
      <c r="K16" s="32">
        <v>30</v>
      </c>
      <c r="L16" s="35">
        <v>30</v>
      </c>
      <c r="M16" s="19"/>
      <c r="N16" s="19"/>
      <c r="O16" s="19"/>
    </row>
    <row r="17" spans="1:15" ht="20.100000000000001" customHeight="1" x14ac:dyDescent="0.25">
      <c r="A17" s="19"/>
      <c r="B17" s="72" t="s">
        <v>80</v>
      </c>
      <c r="C17" s="73"/>
      <c r="D17" s="74"/>
      <c r="E17" s="70" t="s">
        <v>25</v>
      </c>
      <c r="F17" s="71"/>
      <c r="G17" s="32">
        <v>22.5</v>
      </c>
      <c r="H17" s="35">
        <v>22.5</v>
      </c>
      <c r="I17" s="32">
        <v>27</v>
      </c>
      <c r="J17" s="35">
        <v>27</v>
      </c>
      <c r="K17" s="32">
        <v>30</v>
      </c>
      <c r="L17" s="35">
        <v>30</v>
      </c>
      <c r="M17" s="19"/>
      <c r="N17" s="19"/>
      <c r="O17" s="19"/>
    </row>
    <row r="18" spans="1:15" ht="20.100000000000001" customHeight="1" x14ac:dyDescent="0.25">
      <c r="A18" s="19"/>
      <c r="B18" s="72" t="s">
        <v>81</v>
      </c>
      <c r="C18" s="73"/>
      <c r="D18" s="74"/>
      <c r="E18" s="70" t="s">
        <v>27</v>
      </c>
      <c r="F18" s="71"/>
      <c r="G18" s="32">
        <v>850</v>
      </c>
      <c r="H18" s="35">
        <v>750</v>
      </c>
      <c r="I18" s="32">
        <v>900</v>
      </c>
      <c r="J18" s="35">
        <v>800</v>
      </c>
      <c r="K18" s="32">
        <v>1000</v>
      </c>
      <c r="L18" s="35">
        <v>850</v>
      </c>
      <c r="M18" s="19"/>
      <c r="N18" s="19"/>
      <c r="O18" s="19"/>
    </row>
    <row r="19" spans="1:15" ht="20.100000000000001" customHeight="1" thickBot="1" x14ac:dyDescent="0.3">
      <c r="A19" s="19"/>
      <c r="B19" s="79" t="s">
        <v>82</v>
      </c>
      <c r="C19" s="80"/>
      <c r="D19" s="81"/>
      <c r="E19" s="56" t="s">
        <v>26</v>
      </c>
      <c r="F19" s="57"/>
      <c r="G19" s="33">
        <v>80</v>
      </c>
      <c r="H19" s="36">
        <v>75</v>
      </c>
      <c r="I19" s="33">
        <v>90</v>
      </c>
      <c r="J19" s="36">
        <v>85</v>
      </c>
      <c r="K19" s="33">
        <v>100</v>
      </c>
      <c r="L19" s="36">
        <v>95</v>
      </c>
      <c r="M19" s="19"/>
      <c r="N19" s="19"/>
      <c r="O19" s="19"/>
    </row>
    <row r="20" spans="1:15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x14ac:dyDescent="0.25">
      <c r="A23" s="19"/>
      <c r="C23" s="19"/>
      <c r="D23" s="19"/>
      <c r="E23" s="19"/>
      <c r="F23" s="19"/>
      <c r="G23" s="19"/>
      <c r="H23" s="19"/>
      <c r="I23" s="19"/>
      <c r="J23" s="19"/>
      <c r="L23" s="42" t="s">
        <v>114</v>
      </c>
      <c r="M23" s="19"/>
      <c r="N23" s="19"/>
      <c r="O23" s="19"/>
    </row>
    <row r="24" spans="1:15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5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5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 s="19" customFormat="1" x14ac:dyDescent="0.25"/>
    <row r="30" spans="1:15" s="19" customFormat="1" x14ac:dyDescent="0.25"/>
    <row r="31" spans="1:15" s="19" customFormat="1" x14ac:dyDescent="0.25"/>
    <row r="32" spans="1:15" s="19" customFormat="1" x14ac:dyDescent="0.25"/>
    <row r="33" s="19" customFormat="1" x14ac:dyDescent="0.25"/>
    <row r="34" s="19" customFormat="1" x14ac:dyDescent="0.25"/>
    <row r="35" s="19" customFormat="1" x14ac:dyDescent="0.25"/>
    <row r="36" s="19" customFormat="1" x14ac:dyDescent="0.25"/>
    <row r="37" s="19" customFormat="1" x14ac:dyDescent="0.25"/>
    <row r="38" s="19" customFormat="1" x14ac:dyDescent="0.25"/>
    <row r="39" s="19" customFormat="1" x14ac:dyDescent="0.25"/>
    <row r="40" s="19" customFormat="1" x14ac:dyDescent="0.25"/>
    <row r="41" s="19" customFormat="1" x14ac:dyDescent="0.25"/>
    <row r="42" s="19" customFormat="1" x14ac:dyDescent="0.25"/>
    <row r="43" s="19" customFormat="1" x14ac:dyDescent="0.25"/>
    <row r="44" s="19" customFormat="1" x14ac:dyDescent="0.25"/>
    <row r="45" s="19" customFormat="1" x14ac:dyDescent="0.25"/>
    <row r="46" s="19" customFormat="1" x14ac:dyDescent="0.25"/>
    <row r="47" s="19" customFormat="1" x14ac:dyDescent="0.25"/>
    <row r="48" s="19" customFormat="1" x14ac:dyDescent="0.25"/>
    <row r="49" s="19" customFormat="1" x14ac:dyDescent="0.25"/>
    <row r="50" s="19" customFormat="1" x14ac:dyDescent="0.25"/>
    <row r="51" s="19" customFormat="1" x14ac:dyDescent="0.25"/>
    <row r="52" s="19" customFormat="1" x14ac:dyDescent="0.25"/>
    <row r="53" s="19" customFormat="1" x14ac:dyDescent="0.25"/>
    <row r="54" s="19" customFormat="1" x14ac:dyDescent="0.25"/>
    <row r="55" s="19" customFormat="1" x14ac:dyDescent="0.25"/>
    <row r="56" s="19" customFormat="1" x14ac:dyDescent="0.25"/>
    <row r="57" s="19" customFormat="1" x14ac:dyDescent="0.25"/>
    <row r="58" s="19" customFormat="1" x14ac:dyDescent="0.25"/>
    <row r="59" s="19" customFormat="1" x14ac:dyDescent="0.25"/>
    <row r="60" s="19" customFormat="1" x14ac:dyDescent="0.25"/>
    <row r="61" s="19" customFormat="1" x14ac:dyDescent="0.25"/>
    <row r="62" s="19" customFormat="1" x14ac:dyDescent="0.25"/>
    <row r="63" s="19" customFormat="1" x14ac:dyDescent="0.25"/>
    <row r="64" s="19" customFormat="1" x14ac:dyDescent="0.25"/>
    <row r="65" s="19" customFormat="1" x14ac:dyDescent="0.25"/>
    <row r="66" s="19" customFormat="1" x14ac:dyDescent="0.25"/>
    <row r="67" s="19" customFormat="1" x14ac:dyDescent="0.25"/>
    <row r="68" s="19" customFormat="1" x14ac:dyDescent="0.25"/>
    <row r="69" s="19" customFormat="1" x14ac:dyDescent="0.25"/>
    <row r="70" s="19" customFormat="1" x14ac:dyDescent="0.25"/>
    <row r="71" s="19" customFormat="1" x14ac:dyDescent="0.25"/>
    <row r="72" s="19" customFormat="1" x14ac:dyDescent="0.25"/>
    <row r="73" s="19" customFormat="1" x14ac:dyDescent="0.25"/>
    <row r="74" s="19" customFormat="1" x14ac:dyDescent="0.25"/>
    <row r="75" s="19" customFormat="1" x14ac:dyDescent="0.25"/>
    <row r="76" s="19" customFormat="1" x14ac:dyDescent="0.25"/>
    <row r="77" s="19" customFormat="1" x14ac:dyDescent="0.25"/>
    <row r="78" s="19" customFormat="1" x14ac:dyDescent="0.25"/>
    <row r="79" s="19" customFormat="1" x14ac:dyDescent="0.25"/>
    <row r="80" s="19" customFormat="1" x14ac:dyDescent="0.25"/>
    <row r="81" s="19" customFormat="1" x14ac:dyDescent="0.25"/>
    <row r="82" s="19" customFormat="1" x14ac:dyDescent="0.25"/>
    <row r="83" s="19" customFormat="1" x14ac:dyDescent="0.25"/>
    <row r="84" s="19" customFormat="1" x14ac:dyDescent="0.25"/>
    <row r="85" s="19" customFormat="1" x14ac:dyDescent="0.25"/>
    <row r="86" s="19" customFormat="1" x14ac:dyDescent="0.25"/>
    <row r="87" s="19" customFormat="1" x14ac:dyDescent="0.25"/>
    <row r="88" s="19" customFormat="1" x14ac:dyDescent="0.25"/>
    <row r="89" s="19" customFormat="1" x14ac:dyDescent="0.25"/>
    <row r="90" s="19" customFormat="1" x14ac:dyDescent="0.25"/>
    <row r="91" s="19" customFormat="1" x14ac:dyDescent="0.25"/>
    <row r="92" s="19" customFormat="1" x14ac:dyDescent="0.25"/>
    <row r="93" s="19" customFormat="1" x14ac:dyDescent="0.25"/>
    <row r="94" s="19" customFormat="1" x14ac:dyDescent="0.25"/>
    <row r="95" s="19" customFormat="1" x14ac:dyDescent="0.25"/>
    <row r="96" s="19" customFormat="1" x14ac:dyDescent="0.25"/>
    <row r="97" s="19" customFormat="1" x14ac:dyDescent="0.25"/>
    <row r="98" s="19" customFormat="1" x14ac:dyDescent="0.25"/>
    <row r="99" s="19" customFormat="1" x14ac:dyDescent="0.25"/>
    <row r="100" s="19" customFormat="1" x14ac:dyDescent="0.25"/>
    <row r="101" s="19" customFormat="1" x14ac:dyDescent="0.25"/>
    <row r="102" s="19" customFormat="1" x14ac:dyDescent="0.25"/>
    <row r="103" s="19" customFormat="1" x14ac:dyDescent="0.25"/>
    <row r="104" s="19" customFormat="1" x14ac:dyDescent="0.25"/>
    <row r="105" s="19" customFormat="1" x14ac:dyDescent="0.25"/>
    <row r="106" s="19" customFormat="1" x14ac:dyDescent="0.25"/>
    <row r="107" s="19" customFormat="1" x14ac:dyDescent="0.25"/>
    <row r="108" s="19" customFormat="1" x14ac:dyDescent="0.25"/>
    <row r="109" s="19" customFormat="1" x14ac:dyDescent="0.25"/>
    <row r="110" s="19" customFormat="1" x14ac:dyDescent="0.25"/>
    <row r="111" s="19" customFormat="1" x14ac:dyDescent="0.25"/>
    <row r="112" s="19" customFormat="1" x14ac:dyDescent="0.25"/>
    <row r="113" s="19" customFormat="1" x14ac:dyDescent="0.25"/>
    <row r="114" s="19" customFormat="1" x14ac:dyDescent="0.25"/>
    <row r="115" s="19" customFormat="1" x14ac:dyDescent="0.25"/>
    <row r="116" s="19" customFormat="1" x14ac:dyDescent="0.25"/>
    <row r="117" s="19" customFormat="1" x14ac:dyDescent="0.25"/>
    <row r="118" s="19" customFormat="1" x14ac:dyDescent="0.25"/>
    <row r="119" s="19" customFormat="1" x14ac:dyDescent="0.25"/>
    <row r="120" s="19" customFormat="1" x14ac:dyDescent="0.25"/>
    <row r="121" s="19" customFormat="1" x14ac:dyDescent="0.25"/>
    <row r="122" s="19" customFormat="1" x14ac:dyDescent="0.25"/>
    <row r="123" s="19" customFormat="1" x14ac:dyDescent="0.25"/>
    <row r="124" s="19" customFormat="1" x14ac:dyDescent="0.25"/>
    <row r="125" s="19" customFormat="1" x14ac:dyDescent="0.25"/>
    <row r="126" s="19" customFormat="1" x14ac:dyDescent="0.25"/>
    <row r="127" s="19" customFormat="1" x14ac:dyDescent="0.25"/>
    <row r="128" s="19" customFormat="1" x14ac:dyDescent="0.25"/>
    <row r="129" s="19" customFormat="1" x14ac:dyDescent="0.25"/>
    <row r="130" s="19" customFormat="1" x14ac:dyDescent="0.25"/>
    <row r="131" s="19" customFormat="1" x14ac:dyDescent="0.25"/>
    <row r="132" s="19" customFormat="1" x14ac:dyDescent="0.25"/>
    <row r="133" s="19" customFormat="1" x14ac:dyDescent="0.25"/>
    <row r="134" s="19" customFormat="1" x14ac:dyDescent="0.25"/>
    <row r="135" s="19" customFormat="1" x14ac:dyDescent="0.25"/>
    <row r="136" s="19" customFormat="1" x14ac:dyDescent="0.25"/>
    <row r="137" s="19" customFormat="1" x14ac:dyDescent="0.25"/>
    <row r="138" s="19" customFormat="1" x14ac:dyDescent="0.25"/>
    <row r="139" s="19" customFormat="1" x14ac:dyDescent="0.25"/>
    <row r="140" s="19" customFormat="1" x14ac:dyDescent="0.25"/>
    <row r="141" s="19" customFormat="1" x14ac:dyDescent="0.25"/>
    <row r="142" s="19" customFormat="1" x14ac:dyDescent="0.25"/>
    <row r="143" s="19" customFormat="1" x14ac:dyDescent="0.25"/>
    <row r="144" s="19" customFormat="1" x14ac:dyDescent="0.25"/>
    <row r="145" s="19" customFormat="1" x14ac:dyDescent="0.25"/>
    <row r="146" s="19" customFormat="1" x14ac:dyDescent="0.25"/>
    <row r="147" s="19" customFormat="1" x14ac:dyDescent="0.25"/>
    <row r="148" s="19" customFormat="1" x14ac:dyDescent="0.25"/>
    <row r="149" s="19" customFormat="1" x14ac:dyDescent="0.25"/>
    <row r="150" s="19" customFormat="1" x14ac:dyDescent="0.25"/>
    <row r="151" s="19" customFormat="1" x14ac:dyDescent="0.25"/>
    <row r="152" s="19" customFormat="1" x14ac:dyDescent="0.25"/>
    <row r="153" s="19" customFormat="1" x14ac:dyDescent="0.25"/>
    <row r="154" s="19" customFormat="1" x14ac:dyDescent="0.25"/>
    <row r="155" s="19" customFormat="1" x14ac:dyDescent="0.25"/>
    <row r="156" s="19" customFormat="1" x14ac:dyDescent="0.25"/>
    <row r="157" s="19" customFormat="1" x14ac:dyDescent="0.25"/>
    <row r="158" s="19" customFormat="1" x14ac:dyDescent="0.25"/>
    <row r="159" s="19" customFormat="1" x14ac:dyDescent="0.25"/>
    <row r="160" s="19" customFormat="1" x14ac:dyDescent="0.25"/>
    <row r="161" s="19" customFormat="1" x14ac:dyDescent="0.25"/>
    <row r="162" s="19" customFormat="1" x14ac:dyDescent="0.25"/>
    <row r="163" s="19" customFormat="1" x14ac:dyDescent="0.25"/>
    <row r="164" s="19" customFormat="1" x14ac:dyDescent="0.25"/>
    <row r="165" s="19" customFormat="1" x14ac:dyDescent="0.25"/>
    <row r="166" s="19" customFormat="1" x14ac:dyDescent="0.25"/>
    <row r="167" s="19" customFormat="1" x14ac:dyDescent="0.25"/>
    <row r="168" s="19" customFormat="1" x14ac:dyDescent="0.25"/>
    <row r="169" s="19" customFormat="1" x14ac:dyDescent="0.25"/>
    <row r="170" s="19" customFormat="1" x14ac:dyDescent="0.25"/>
    <row r="171" s="19" customFormat="1" x14ac:dyDescent="0.25"/>
    <row r="172" s="19" customFormat="1" x14ac:dyDescent="0.25"/>
    <row r="173" s="19" customFormat="1" x14ac:dyDescent="0.25"/>
    <row r="174" s="19" customFormat="1" x14ac:dyDescent="0.25"/>
    <row r="175" s="19" customFormat="1" x14ac:dyDescent="0.25"/>
    <row r="176" s="19" customFormat="1" x14ac:dyDescent="0.25"/>
    <row r="177" s="19" customFormat="1" x14ac:dyDescent="0.25"/>
    <row r="178" s="19" customFormat="1" x14ac:dyDescent="0.25"/>
    <row r="179" s="19" customFormat="1" x14ac:dyDescent="0.25"/>
    <row r="180" s="19" customFormat="1" x14ac:dyDescent="0.25"/>
    <row r="181" s="19" customFormat="1" x14ac:dyDescent="0.25"/>
    <row r="182" s="19" customFormat="1" x14ac:dyDescent="0.25"/>
    <row r="183" s="19" customFormat="1" x14ac:dyDescent="0.25"/>
    <row r="184" s="19" customFormat="1" x14ac:dyDescent="0.25"/>
    <row r="185" s="19" customFormat="1" x14ac:dyDescent="0.25"/>
    <row r="186" s="19" customFormat="1" x14ac:dyDescent="0.25"/>
    <row r="187" s="19" customFormat="1" x14ac:dyDescent="0.25"/>
    <row r="188" s="19" customFormat="1" x14ac:dyDescent="0.25"/>
    <row r="189" s="19" customFormat="1" x14ac:dyDescent="0.25"/>
    <row r="190" s="19" customFormat="1" x14ac:dyDescent="0.25"/>
    <row r="191" s="19" customFormat="1" x14ac:dyDescent="0.25"/>
    <row r="192" s="19" customFormat="1" x14ac:dyDescent="0.25"/>
    <row r="193" s="19" customFormat="1" x14ac:dyDescent="0.25"/>
    <row r="194" s="19" customFormat="1" x14ac:dyDescent="0.25"/>
    <row r="195" s="19" customFormat="1" x14ac:dyDescent="0.25"/>
    <row r="196" s="19" customFormat="1" x14ac:dyDescent="0.25"/>
    <row r="197" s="19" customFormat="1" x14ac:dyDescent="0.25"/>
    <row r="198" s="19" customFormat="1" x14ac:dyDescent="0.25"/>
    <row r="199" s="19" customFormat="1" x14ac:dyDescent="0.25"/>
    <row r="200" s="19" customFormat="1" x14ac:dyDescent="0.25"/>
    <row r="201" s="19" customFormat="1" x14ac:dyDescent="0.25"/>
    <row r="202" s="19" customFormat="1" x14ac:dyDescent="0.25"/>
    <row r="203" s="19" customFormat="1" x14ac:dyDescent="0.25"/>
    <row r="204" s="19" customFormat="1" x14ac:dyDescent="0.25"/>
    <row r="205" s="19" customFormat="1" x14ac:dyDescent="0.25"/>
    <row r="206" s="19" customFormat="1" x14ac:dyDescent="0.25"/>
    <row r="207" s="19" customFormat="1" x14ac:dyDescent="0.25"/>
    <row r="208" s="19" customFormat="1" x14ac:dyDescent="0.25"/>
    <row r="209" s="19" customFormat="1" x14ac:dyDescent="0.25"/>
    <row r="210" s="19" customFormat="1" x14ac:dyDescent="0.25"/>
    <row r="211" s="19" customFormat="1" x14ac:dyDescent="0.25"/>
    <row r="212" s="19" customFormat="1" x14ac:dyDescent="0.25"/>
    <row r="213" s="19" customFormat="1" x14ac:dyDescent="0.25"/>
    <row r="214" s="19" customFormat="1" x14ac:dyDescent="0.25"/>
    <row r="215" s="19" customFormat="1" x14ac:dyDescent="0.25"/>
    <row r="216" s="19" customFormat="1" x14ac:dyDescent="0.25"/>
    <row r="217" s="19" customFormat="1" x14ac:dyDescent="0.25"/>
    <row r="218" s="19" customFormat="1" x14ac:dyDescent="0.25"/>
    <row r="219" s="19" customFormat="1" x14ac:dyDescent="0.25"/>
    <row r="220" s="19" customFormat="1" x14ac:dyDescent="0.25"/>
    <row r="221" s="19" customFormat="1" x14ac:dyDescent="0.25"/>
    <row r="222" s="19" customFormat="1" x14ac:dyDescent="0.25"/>
    <row r="223" s="19" customFormat="1" x14ac:dyDescent="0.25"/>
    <row r="224" s="19" customFormat="1" x14ac:dyDescent="0.25"/>
    <row r="225" s="19" customFormat="1" x14ac:dyDescent="0.25"/>
    <row r="226" s="19" customFormat="1" x14ac:dyDescent="0.25"/>
    <row r="227" s="19" customFormat="1" x14ac:dyDescent="0.25"/>
    <row r="228" s="19" customFormat="1" x14ac:dyDescent="0.25"/>
    <row r="229" s="19" customFormat="1" x14ac:dyDescent="0.25"/>
    <row r="230" s="19" customFormat="1" x14ac:dyDescent="0.25"/>
    <row r="231" s="19" customFormat="1" x14ac:dyDescent="0.25"/>
    <row r="232" s="19" customFormat="1" x14ac:dyDescent="0.25"/>
    <row r="233" s="19" customFormat="1" x14ac:dyDescent="0.25"/>
    <row r="234" s="19" customFormat="1" x14ac:dyDescent="0.25"/>
    <row r="235" s="19" customFormat="1" x14ac:dyDescent="0.25"/>
    <row r="236" s="19" customFormat="1" x14ac:dyDescent="0.25"/>
    <row r="237" s="19" customFormat="1" x14ac:dyDescent="0.25"/>
    <row r="238" s="19" customFormat="1" x14ac:dyDescent="0.25"/>
    <row r="239" s="19" customFormat="1" x14ac:dyDescent="0.25"/>
    <row r="240" s="19" customFormat="1" x14ac:dyDescent="0.25"/>
    <row r="241" s="19" customFormat="1" x14ac:dyDescent="0.25"/>
    <row r="242" s="19" customFormat="1" x14ac:dyDescent="0.25"/>
    <row r="243" s="19" customFormat="1" x14ac:dyDescent="0.25"/>
    <row r="244" s="19" customFormat="1" x14ac:dyDescent="0.25"/>
    <row r="245" s="19" customFormat="1" x14ac:dyDescent="0.25"/>
    <row r="246" s="19" customFormat="1" x14ac:dyDescent="0.25"/>
    <row r="247" s="19" customFormat="1" x14ac:dyDescent="0.25"/>
    <row r="248" s="19" customFormat="1" x14ac:dyDescent="0.25"/>
    <row r="249" s="19" customFormat="1" x14ac:dyDescent="0.25"/>
    <row r="250" s="19" customFormat="1" x14ac:dyDescent="0.25"/>
    <row r="251" s="19" customFormat="1" x14ac:dyDescent="0.25"/>
    <row r="252" s="19" customFormat="1" x14ac:dyDescent="0.25"/>
    <row r="253" s="19" customFormat="1" x14ac:dyDescent="0.25"/>
    <row r="254" s="19" customFormat="1" x14ac:dyDescent="0.25"/>
    <row r="255" s="19" customFormat="1" x14ac:dyDescent="0.25"/>
    <row r="256" s="19" customFormat="1" x14ac:dyDescent="0.25"/>
    <row r="257" s="19" customFormat="1" x14ac:dyDescent="0.25"/>
    <row r="258" s="19" customFormat="1" x14ac:dyDescent="0.25"/>
    <row r="259" s="19" customFormat="1" x14ac:dyDescent="0.25"/>
    <row r="260" s="19" customFormat="1" x14ac:dyDescent="0.25"/>
    <row r="261" s="19" customFormat="1" x14ac:dyDescent="0.25"/>
    <row r="262" s="19" customFormat="1" x14ac:dyDescent="0.25"/>
    <row r="263" s="19" customFormat="1" x14ac:dyDescent="0.25"/>
    <row r="264" s="19" customFormat="1" x14ac:dyDescent="0.25"/>
    <row r="265" s="19" customFormat="1" x14ac:dyDescent="0.25"/>
    <row r="266" s="19" customFormat="1" x14ac:dyDescent="0.25"/>
    <row r="267" s="19" customFormat="1" x14ac:dyDescent="0.25"/>
    <row r="268" s="19" customFormat="1" x14ac:dyDescent="0.25"/>
    <row r="269" s="19" customFormat="1" x14ac:dyDescent="0.25"/>
    <row r="270" s="19" customFormat="1" x14ac:dyDescent="0.25"/>
    <row r="271" s="19" customFormat="1" x14ac:dyDescent="0.25"/>
    <row r="272" s="19" customFormat="1" x14ac:dyDescent="0.25"/>
    <row r="273" s="19" customFormat="1" x14ac:dyDescent="0.25"/>
    <row r="274" s="19" customFormat="1" x14ac:dyDescent="0.25"/>
    <row r="275" s="19" customFormat="1" x14ac:dyDescent="0.25"/>
    <row r="276" s="19" customFormat="1" x14ac:dyDescent="0.25"/>
    <row r="277" s="19" customFormat="1" x14ac:dyDescent="0.25"/>
    <row r="278" s="19" customFormat="1" x14ac:dyDescent="0.25"/>
    <row r="279" s="19" customFormat="1" x14ac:dyDescent="0.25"/>
    <row r="280" s="19" customFormat="1" x14ac:dyDescent="0.25"/>
    <row r="281" s="19" customFormat="1" x14ac:dyDescent="0.25"/>
    <row r="282" s="19" customFormat="1" x14ac:dyDescent="0.25"/>
    <row r="283" s="19" customFormat="1" x14ac:dyDescent="0.25"/>
    <row r="284" s="19" customFormat="1" x14ac:dyDescent="0.25"/>
    <row r="285" s="19" customFormat="1" x14ac:dyDescent="0.25"/>
    <row r="286" s="19" customFormat="1" x14ac:dyDescent="0.25"/>
    <row r="287" s="19" customFormat="1" x14ac:dyDescent="0.25"/>
    <row r="288" s="19" customFormat="1" x14ac:dyDescent="0.25"/>
    <row r="289" s="19" customFormat="1" x14ac:dyDescent="0.25"/>
    <row r="290" s="19" customFormat="1" x14ac:dyDescent="0.25"/>
    <row r="291" s="19" customFormat="1" x14ac:dyDescent="0.25"/>
    <row r="292" s="19" customFormat="1" x14ac:dyDescent="0.25"/>
    <row r="293" s="19" customFormat="1" x14ac:dyDescent="0.25"/>
    <row r="294" s="19" customFormat="1" x14ac:dyDescent="0.25"/>
    <row r="295" s="19" customFormat="1" x14ac:dyDescent="0.25"/>
    <row r="296" s="19" customFormat="1" x14ac:dyDescent="0.25"/>
    <row r="297" s="19" customFormat="1" x14ac:dyDescent="0.25"/>
    <row r="298" s="19" customFormat="1" x14ac:dyDescent="0.25"/>
    <row r="299" s="19" customFormat="1" x14ac:dyDescent="0.25"/>
    <row r="300" s="19" customFormat="1" x14ac:dyDescent="0.25"/>
    <row r="301" s="19" customFormat="1" x14ac:dyDescent="0.25"/>
    <row r="302" s="19" customFormat="1" x14ac:dyDescent="0.25"/>
    <row r="303" s="19" customFormat="1" x14ac:dyDescent="0.25"/>
    <row r="304" s="19" customFormat="1" x14ac:dyDescent="0.25"/>
    <row r="305" s="19" customFormat="1" x14ac:dyDescent="0.25"/>
    <row r="306" s="19" customFormat="1" x14ac:dyDescent="0.25"/>
    <row r="307" s="19" customFormat="1" x14ac:dyDescent="0.25"/>
    <row r="308" s="19" customFormat="1" x14ac:dyDescent="0.25"/>
    <row r="309" s="19" customFormat="1" x14ac:dyDescent="0.25"/>
    <row r="310" s="19" customFormat="1" x14ac:dyDescent="0.25"/>
    <row r="311" s="19" customFormat="1" x14ac:dyDescent="0.25"/>
    <row r="312" s="19" customFormat="1" x14ac:dyDescent="0.25"/>
    <row r="313" s="19" customFormat="1" x14ac:dyDescent="0.25"/>
    <row r="314" s="19" customFormat="1" x14ac:dyDescent="0.25"/>
    <row r="315" s="19" customFormat="1" x14ac:dyDescent="0.25"/>
    <row r="316" s="19" customFormat="1" x14ac:dyDescent="0.25"/>
    <row r="317" s="19" customFormat="1" x14ac:dyDescent="0.25"/>
    <row r="318" s="19" customFormat="1" x14ac:dyDescent="0.25"/>
    <row r="319" s="19" customFormat="1" x14ac:dyDescent="0.25"/>
    <row r="320" s="19" customFormat="1" x14ac:dyDescent="0.25"/>
    <row r="321" s="19" customFormat="1" x14ac:dyDescent="0.25"/>
    <row r="322" s="19" customFormat="1" x14ac:dyDescent="0.25"/>
    <row r="323" s="19" customFormat="1" x14ac:dyDescent="0.25"/>
    <row r="324" s="19" customFormat="1" x14ac:dyDescent="0.25"/>
    <row r="325" s="19" customFormat="1" x14ac:dyDescent="0.25"/>
    <row r="326" s="19" customFormat="1" x14ac:dyDescent="0.25"/>
    <row r="327" s="19" customFormat="1" x14ac:dyDescent="0.25"/>
    <row r="328" s="19" customFormat="1" x14ac:dyDescent="0.25"/>
    <row r="329" s="19" customFormat="1" x14ac:dyDescent="0.25"/>
    <row r="330" s="19" customFormat="1" x14ac:dyDescent="0.25"/>
    <row r="331" s="19" customFormat="1" x14ac:dyDescent="0.25"/>
    <row r="332" s="19" customFormat="1" x14ac:dyDescent="0.25"/>
    <row r="333" s="19" customFormat="1" x14ac:dyDescent="0.25"/>
    <row r="334" s="19" customFormat="1" x14ac:dyDescent="0.25"/>
    <row r="335" s="19" customFormat="1" x14ac:dyDescent="0.25"/>
    <row r="336" s="19" customFormat="1" x14ac:dyDescent="0.25"/>
    <row r="337" s="19" customFormat="1" x14ac:dyDescent="0.25"/>
    <row r="338" s="19" customFormat="1" x14ac:dyDescent="0.25"/>
    <row r="339" s="19" customFormat="1" x14ac:dyDescent="0.25"/>
    <row r="340" s="19" customFormat="1" x14ac:dyDescent="0.25"/>
    <row r="341" s="19" customFormat="1" x14ac:dyDescent="0.25"/>
    <row r="342" s="19" customFormat="1" x14ac:dyDescent="0.25"/>
    <row r="343" s="19" customFormat="1" x14ac:dyDescent="0.25"/>
    <row r="344" s="19" customFormat="1" x14ac:dyDescent="0.25"/>
    <row r="345" s="19" customFormat="1" x14ac:dyDescent="0.25"/>
    <row r="346" s="19" customFormat="1" x14ac:dyDescent="0.25"/>
    <row r="347" s="19" customFormat="1" x14ac:dyDescent="0.25"/>
    <row r="348" s="19" customFormat="1" x14ac:dyDescent="0.25"/>
    <row r="349" s="19" customFormat="1" x14ac:dyDescent="0.25"/>
    <row r="350" s="19" customFormat="1" x14ac:dyDescent="0.25"/>
    <row r="351" s="19" customFormat="1" x14ac:dyDescent="0.25"/>
    <row r="352" s="19" customFormat="1" x14ac:dyDescent="0.25"/>
    <row r="353" s="19" customFormat="1" x14ac:dyDescent="0.25"/>
    <row r="354" s="19" customFormat="1" x14ac:dyDescent="0.25"/>
    <row r="355" s="19" customFormat="1" x14ac:dyDescent="0.25"/>
    <row r="356" s="19" customFormat="1" x14ac:dyDescent="0.25"/>
    <row r="357" s="19" customFormat="1" x14ac:dyDescent="0.25"/>
    <row r="358" s="19" customFormat="1" x14ac:dyDescent="0.25"/>
    <row r="359" s="19" customFormat="1" x14ac:dyDescent="0.25"/>
    <row r="360" s="19" customFormat="1" x14ac:dyDescent="0.25"/>
    <row r="361" s="19" customFormat="1" x14ac:dyDescent="0.25"/>
    <row r="362" s="19" customFormat="1" x14ac:dyDescent="0.25"/>
    <row r="363" s="19" customFormat="1" x14ac:dyDescent="0.25"/>
    <row r="364" s="19" customFormat="1" x14ac:dyDescent="0.25"/>
    <row r="365" s="19" customFormat="1" x14ac:dyDescent="0.25"/>
    <row r="366" s="19" customFormat="1" x14ac:dyDescent="0.25"/>
    <row r="367" s="19" customFormat="1" x14ac:dyDescent="0.25"/>
    <row r="368" s="19" customFormat="1" x14ac:dyDescent="0.25"/>
    <row r="369" s="19" customFormat="1" x14ac:dyDescent="0.25"/>
    <row r="370" s="19" customFormat="1" x14ac:dyDescent="0.25"/>
    <row r="371" s="19" customFormat="1" x14ac:dyDescent="0.25"/>
    <row r="372" s="19" customFormat="1" x14ac:dyDescent="0.25"/>
    <row r="373" s="19" customFormat="1" x14ac:dyDescent="0.25"/>
    <row r="374" s="19" customFormat="1" x14ac:dyDescent="0.25"/>
    <row r="375" s="19" customFormat="1" x14ac:dyDescent="0.25"/>
    <row r="376" s="19" customFormat="1" x14ac:dyDescent="0.25"/>
    <row r="377" s="19" customFormat="1" x14ac:dyDescent="0.25"/>
    <row r="378" s="19" customFormat="1" x14ac:dyDescent="0.25"/>
    <row r="379" s="19" customFormat="1" x14ac:dyDescent="0.25"/>
    <row r="380" s="19" customFormat="1" x14ac:dyDescent="0.25"/>
    <row r="381" s="19" customFormat="1" x14ac:dyDescent="0.25"/>
    <row r="382" s="19" customFormat="1" x14ac:dyDescent="0.25"/>
    <row r="383" s="19" customFormat="1" x14ac:dyDescent="0.25"/>
    <row r="384" s="19" customFormat="1" x14ac:dyDescent="0.25"/>
    <row r="385" s="19" customFormat="1" x14ac:dyDescent="0.25"/>
    <row r="386" s="19" customFormat="1" x14ac:dyDescent="0.25"/>
    <row r="387" s="19" customFormat="1" x14ac:dyDescent="0.25"/>
    <row r="388" s="19" customFormat="1" x14ac:dyDescent="0.25"/>
    <row r="389" s="19" customFormat="1" x14ac:dyDescent="0.25"/>
    <row r="390" s="19" customFormat="1" x14ac:dyDescent="0.25"/>
    <row r="391" s="19" customFormat="1" x14ac:dyDescent="0.25"/>
    <row r="392" s="19" customFormat="1" x14ac:dyDescent="0.25"/>
    <row r="393" s="19" customFormat="1" x14ac:dyDescent="0.25"/>
    <row r="394" s="19" customFormat="1" x14ac:dyDescent="0.25"/>
    <row r="395" s="19" customFormat="1" x14ac:dyDescent="0.25"/>
    <row r="396" s="19" customFormat="1" x14ac:dyDescent="0.25"/>
    <row r="397" s="19" customFormat="1" x14ac:dyDescent="0.25"/>
    <row r="398" s="19" customFormat="1" x14ac:dyDescent="0.25"/>
    <row r="399" s="19" customFormat="1" x14ac:dyDescent="0.25"/>
    <row r="400" s="19" customFormat="1" x14ac:dyDescent="0.25"/>
    <row r="401" s="19" customFormat="1" x14ac:dyDescent="0.25"/>
    <row r="402" s="19" customFormat="1" x14ac:dyDescent="0.25"/>
    <row r="403" s="19" customFormat="1" x14ac:dyDescent="0.25"/>
    <row r="404" s="19" customFormat="1" x14ac:dyDescent="0.25"/>
    <row r="405" s="19" customFormat="1" x14ac:dyDescent="0.25"/>
    <row r="406" s="19" customFormat="1" x14ac:dyDescent="0.25"/>
    <row r="407" s="19" customFormat="1" x14ac:dyDescent="0.25"/>
    <row r="408" s="19" customFormat="1" x14ac:dyDescent="0.25"/>
    <row r="409" s="19" customFormat="1" x14ac:dyDescent="0.25"/>
    <row r="410" s="19" customFormat="1" x14ac:dyDescent="0.25"/>
    <row r="411" s="19" customFormat="1" x14ac:dyDescent="0.25"/>
    <row r="412" s="19" customFormat="1" x14ac:dyDescent="0.25"/>
    <row r="413" s="19" customFormat="1" x14ac:dyDescent="0.25"/>
    <row r="414" s="19" customFormat="1" x14ac:dyDescent="0.25"/>
    <row r="415" s="19" customFormat="1" x14ac:dyDescent="0.25"/>
    <row r="416" s="19" customFormat="1" x14ac:dyDescent="0.25"/>
    <row r="417" s="19" customFormat="1" x14ac:dyDescent="0.25"/>
    <row r="418" s="19" customFormat="1" x14ac:dyDescent="0.25"/>
    <row r="419" s="19" customFormat="1" x14ac:dyDescent="0.25"/>
    <row r="420" s="19" customFormat="1" x14ac:dyDescent="0.25"/>
    <row r="421" s="19" customFormat="1" x14ac:dyDescent="0.25"/>
    <row r="422" s="19" customFormat="1" x14ac:dyDescent="0.25"/>
    <row r="423" s="19" customFormat="1" x14ac:dyDescent="0.25"/>
    <row r="424" s="19" customFormat="1" x14ac:dyDescent="0.25"/>
    <row r="425" s="19" customFormat="1" x14ac:dyDescent="0.25"/>
    <row r="426" s="19" customFormat="1" x14ac:dyDescent="0.25"/>
    <row r="427" s="19" customFormat="1" x14ac:dyDescent="0.25"/>
    <row r="428" s="19" customFormat="1" x14ac:dyDescent="0.25"/>
    <row r="429" s="19" customFormat="1" x14ac:dyDescent="0.25"/>
    <row r="430" s="19" customFormat="1" x14ac:dyDescent="0.25"/>
    <row r="431" s="19" customFormat="1" x14ac:dyDescent="0.25"/>
    <row r="432" s="19" customFormat="1" x14ac:dyDescent="0.25"/>
    <row r="433" s="19" customFormat="1" x14ac:dyDescent="0.25"/>
    <row r="434" s="19" customFormat="1" x14ac:dyDescent="0.25"/>
    <row r="435" s="19" customFormat="1" x14ac:dyDescent="0.25"/>
    <row r="436" s="19" customFormat="1" x14ac:dyDescent="0.25"/>
    <row r="437" s="19" customFormat="1" x14ac:dyDescent="0.25"/>
    <row r="438" s="19" customFormat="1" x14ac:dyDescent="0.25"/>
    <row r="439" s="19" customFormat="1" x14ac:dyDescent="0.25"/>
    <row r="440" s="19" customFormat="1" x14ac:dyDescent="0.25"/>
    <row r="441" s="19" customFormat="1" x14ac:dyDescent="0.25"/>
    <row r="442" s="19" customFormat="1" x14ac:dyDescent="0.25"/>
    <row r="443" s="19" customFormat="1" x14ac:dyDescent="0.25"/>
    <row r="444" s="19" customFormat="1" x14ac:dyDescent="0.25"/>
    <row r="445" s="19" customFormat="1" x14ac:dyDescent="0.25"/>
    <row r="446" s="19" customFormat="1" x14ac:dyDescent="0.25"/>
    <row r="447" s="19" customFormat="1" x14ac:dyDescent="0.25"/>
    <row r="448" s="19" customFormat="1" x14ac:dyDescent="0.25"/>
    <row r="449" s="19" customFormat="1" x14ac:dyDescent="0.25"/>
    <row r="450" s="19" customFormat="1" x14ac:dyDescent="0.25"/>
    <row r="451" s="19" customFormat="1" x14ac:dyDescent="0.25"/>
    <row r="452" s="19" customFormat="1" x14ac:dyDescent="0.25"/>
    <row r="453" s="19" customFormat="1" x14ac:dyDescent="0.25"/>
    <row r="454" s="19" customFormat="1" x14ac:dyDescent="0.25"/>
    <row r="455" s="19" customFormat="1" x14ac:dyDescent="0.25"/>
    <row r="456" s="19" customFormat="1" x14ac:dyDescent="0.25"/>
    <row r="457" s="19" customFormat="1" x14ac:dyDescent="0.25"/>
    <row r="458" s="19" customFormat="1" x14ac:dyDescent="0.25"/>
    <row r="459" s="19" customFormat="1" x14ac:dyDescent="0.25"/>
    <row r="460" s="19" customFormat="1" x14ac:dyDescent="0.25"/>
    <row r="461" s="19" customFormat="1" x14ac:dyDescent="0.25"/>
    <row r="462" s="19" customFormat="1" x14ac:dyDescent="0.25"/>
    <row r="463" s="19" customFormat="1" x14ac:dyDescent="0.25"/>
    <row r="464" s="19" customFormat="1" x14ac:dyDescent="0.25"/>
    <row r="465" s="19" customFormat="1" x14ac:dyDescent="0.25"/>
    <row r="466" s="19" customFormat="1" x14ac:dyDescent="0.25"/>
    <row r="467" s="19" customFormat="1" x14ac:dyDescent="0.25"/>
    <row r="468" s="19" customFormat="1" x14ac:dyDescent="0.25"/>
    <row r="469" s="19" customFormat="1" x14ac:dyDescent="0.25"/>
    <row r="470" s="19" customFormat="1" x14ac:dyDescent="0.25"/>
    <row r="471" s="19" customFormat="1" x14ac:dyDescent="0.25"/>
    <row r="472" s="19" customFormat="1" x14ac:dyDescent="0.25"/>
    <row r="473" s="19" customFormat="1" x14ac:dyDescent="0.25"/>
    <row r="474" s="19" customFormat="1" x14ac:dyDescent="0.25"/>
    <row r="475" s="19" customFormat="1" x14ac:dyDescent="0.25"/>
    <row r="476" s="19" customFormat="1" x14ac:dyDescent="0.25"/>
    <row r="477" s="19" customFormat="1" x14ac:dyDescent="0.25"/>
    <row r="478" s="19" customFormat="1" x14ac:dyDescent="0.25"/>
    <row r="479" s="19" customFormat="1" x14ac:dyDescent="0.25"/>
    <row r="480" s="19" customFormat="1" x14ac:dyDescent="0.25"/>
    <row r="481" s="19" customFormat="1" x14ac:dyDescent="0.25"/>
    <row r="482" s="19" customFormat="1" x14ac:dyDescent="0.25"/>
    <row r="483" s="19" customFormat="1" x14ac:dyDescent="0.25"/>
    <row r="484" s="19" customFormat="1" x14ac:dyDescent="0.25"/>
    <row r="485" s="19" customFormat="1" x14ac:dyDescent="0.25"/>
    <row r="486" s="19" customFormat="1" x14ac:dyDescent="0.25"/>
    <row r="487" s="19" customFormat="1" x14ac:dyDescent="0.25"/>
    <row r="488" s="19" customFormat="1" x14ac:dyDescent="0.25"/>
    <row r="489" s="19" customFormat="1" x14ac:dyDescent="0.25"/>
    <row r="490" s="19" customFormat="1" x14ac:dyDescent="0.25"/>
    <row r="491" s="19" customFormat="1" x14ac:dyDescent="0.25"/>
    <row r="492" s="19" customFormat="1" x14ac:dyDescent="0.25"/>
    <row r="493" s="19" customFormat="1" x14ac:dyDescent="0.25"/>
    <row r="494" s="19" customFormat="1" x14ac:dyDescent="0.25"/>
    <row r="495" s="19" customFormat="1" x14ac:dyDescent="0.25"/>
    <row r="496" s="19" customFormat="1" x14ac:dyDescent="0.25"/>
    <row r="497" s="19" customFormat="1" x14ac:dyDescent="0.25"/>
    <row r="498" s="19" customFormat="1" x14ac:dyDescent="0.25"/>
    <row r="499" s="19" customFormat="1" x14ac:dyDescent="0.25"/>
    <row r="500" s="19" customFormat="1" x14ac:dyDescent="0.25"/>
    <row r="501" s="19" customFormat="1" x14ac:dyDescent="0.25"/>
    <row r="502" s="19" customFormat="1" x14ac:dyDescent="0.25"/>
    <row r="503" s="19" customFormat="1" x14ac:dyDescent="0.25"/>
    <row r="504" s="19" customFormat="1" x14ac:dyDescent="0.25"/>
    <row r="505" s="19" customFormat="1" x14ac:dyDescent="0.25"/>
    <row r="506" s="19" customFormat="1" x14ac:dyDescent="0.25"/>
    <row r="507" s="19" customFormat="1" x14ac:dyDescent="0.25"/>
    <row r="508" s="19" customFormat="1" x14ac:dyDescent="0.25"/>
    <row r="509" s="19" customFormat="1" x14ac:dyDescent="0.25"/>
    <row r="510" s="19" customFormat="1" x14ac:dyDescent="0.25"/>
    <row r="511" s="19" customFormat="1" x14ac:dyDescent="0.25"/>
    <row r="512" s="19" customFormat="1" x14ac:dyDescent="0.25"/>
    <row r="513" s="19" customFormat="1" x14ac:dyDescent="0.25"/>
    <row r="514" s="19" customFormat="1" x14ac:dyDescent="0.25"/>
    <row r="515" s="19" customFormat="1" x14ac:dyDescent="0.25"/>
    <row r="516" s="19" customFormat="1" x14ac:dyDescent="0.25"/>
    <row r="517" s="19" customFormat="1" x14ac:dyDescent="0.25"/>
    <row r="518" s="19" customFormat="1" x14ac:dyDescent="0.25"/>
    <row r="519" s="19" customFormat="1" x14ac:dyDescent="0.25"/>
    <row r="520" s="19" customFormat="1" x14ac:dyDescent="0.25"/>
    <row r="521" s="19" customFormat="1" x14ac:dyDescent="0.25"/>
    <row r="522" s="19" customFormat="1" x14ac:dyDescent="0.25"/>
    <row r="523" s="19" customFormat="1" x14ac:dyDescent="0.25"/>
    <row r="524" s="19" customFormat="1" x14ac:dyDescent="0.25"/>
    <row r="525" s="19" customFormat="1" x14ac:dyDescent="0.25"/>
    <row r="526" s="19" customFormat="1" x14ac:dyDescent="0.25"/>
    <row r="527" s="19" customFormat="1" x14ac:dyDescent="0.25"/>
    <row r="528" s="19" customFormat="1" x14ac:dyDescent="0.25"/>
    <row r="529" s="19" customFormat="1" x14ac:dyDescent="0.25"/>
    <row r="530" s="19" customFormat="1" x14ac:dyDescent="0.25"/>
    <row r="531" s="19" customFormat="1" x14ac:dyDescent="0.25"/>
    <row r="532" s="19" customFormat="1" x14ac:dyDescent="0.25"/>
    <row r="533" s="19" customFormat="1" x14ac:dyDescent="0.25"/>
    <row r="534" s="19" customFormat="1" x14ac:dyDescent="0.25"/>
    <row r="535" s="19" customFormat="1" x14ac:dyDescent="0.25"/>
    <row r="536" s="19" customFormat="1" x14ac:dyDescent="0.25"/>
    <row r="537" s="19" customFormat="1" x14ac:dyDescent="0.25"/>
    <row r="538" s="19" customFormat="1" x14ac:dyDescent="0.25"/>
    <row r="539" s="19" customFormat="1" x14ac:dyDescent="0.25"/>
    <row r="540" s="19" customFormat="1" x14ac:dyDescent="0.25"/>
    <row r="541" s="19" customFormat="1" x14ac:dyDescent="0.25"/>
    <row r="542" s="19" customFormat="1" x14ac:dyDescent="0.25"/>
    <row r="543" s="19" customFormat="1" x14ac:dyDescent="0.25"/>
    <row r="544" s="19" customFormat="1" x14ac:dyDescent="0.25"/>
    <row r="545" s="19" customFormat="1" x14ac:dyDescent="0.25"/>
    <row r="546" s="19" customFormat="1" x14ac:dyDescent="0.25"/>
    <row r="547" s="19" customFormat="1" x14ac:dyDescent="0.25"/>
    <row r="548" s="19" customFormat="1" x14ac:dyDescent="0.25"/>
    <row r="549" s="19" customFormat="1" x14ac:dyDescent="0.25"/>
    <row r="550" s="19" customFormat="1" x14ac:dyDescent="0.25"/>
    <row r="551" s="19" customFormat="1" x14ac:dyDescent="0.25"/>
    <row r="552" s="19" customFormat="1" x14ac:dyDescent="0.25"/>
    <row r="553" s="19" customFormat="1" x14ac:dyDescent="0.25"/>
    <row r="554" s="19" customFormat="1" x14ac:dyDescent="0.25"/>
    <row r="555" s="19" customFormat="1" x14ac:dyDescent="0.25"/>
    <row r="556" s="19" customFormat="1" x14ac:dyDescent="0.25"/>
    <row r="557" s="19" customFormat="1" x14ac:dyDescent="0.25"/>
    <row r="558" s="19" customFormat="1" x14ac:dyDescent="0.25"/>
    <row r="559" s="19" customFormat="1" x14ac:dyDescent="0.25"/>
    <row r="560" s="19" customFormat="1" x14ac:dyDescent="0.25"/>
    <row r="561" s="19" customFormat="1" x14ac:dyDescent="0.25"/>
    <row r="562" s="19" customFormat="1" x14ac:dyDescent="0.25"/>
    <row r="563" s="19" customFormat="1" x14ac:dyDescent="0.25"/>
    <row r="564" s="19" customFormat="1" x14ac:dyDescent="0.25"/>
    <row r="565" s="19" customFormat="1" x14ac:dyDescent="0.25"/>
    <row r="566" s="19" customFormat="1" x14ac:dyDescent="0.25"/>
    <row r="567" s="19" customFormat="1" x14ac:dyDescent="0.25"/>
    <row r="568" s="19" customFormat="1" x14ac:dyDescent="0.25"/>
    <row r="569" s="19" customFormat="1" x14ac:dyDescent="0.25"/>
    <row r="570" s="19" customFormat="1" x14ac:dyDescent="0.25"/>
    <row r="571" s="19" customFormat="1" x14ac:dyDescent="0.25"/>
    <row r="572" s="19" customFormat="1" x14ac:dyDescent="0.25"/>
    <row r="573" s="19" customFormat="1" x14ac:dyDescent="0.25"/>
    <row r="574" s="19" customFormat="1" x14ac:dyDescent="0.25"/>
    <row r="575" s="19" customFormat="1" x14ac:dyDescent="0.25"/>
    <row r="576" s="19" customFormat="1" x14ac:dyDescent="0.25"/>
    <row r="577" s="19" customFormat="1" x14ac:dyDescent="0.25"/>
    <row r="578" s="19" customFormat="1" x14ac:dyDescent="0.25"/>
    <row r="579" s="19" customFormat="1" x14ac:dyDescent="0.25"/>
    <row r="580" s="19" customFormat="1" x14ac:dyDescent="0.25"/>
    <row r="581" s="19" customFormat="1" x14ac:dyDescent="0.25"/>
    <row r="582" s="19" customFormat="1" x14ac:dyDescent="0.25"/>
    <row r="583" s="19" customFormat="1" x14ac:dyDescent="0.25"/>
    <row r="584" s="19" customFormat="1" x14ac:dyDescent="0.25"/>
    <row r="585" s="19" customFormat="1" x14ac:dyDescent="0.25"/>
    <row r="586" s="19" customFormat="1" x14ac:dyDescent="0.25"/>
    <row r="587" s="19" customFormat="1" x14ac:dyDescent="0.25"/>
    <row r="588" s="19" customFormat="1" x14ac:dyDescent="0.25"/>
    <row r="589" s="19" customFormat="1" x14ac:dyDescent="0.25"/>
    <row r="590" s="19" customFormat="1" x14ac:dyDescent="0.25"/>
    <row r="591" s="19" customFormat="1" x14ac:dyDescent="0.25"/>
    <row r="592" s="19" customFormat="1" x14ac:dyDescent="0.25"/>
    <row r="593" s="19" customFormat="1" x14ac:dyDescent="0.25"/>
    <row r="594" s="19" customFormat="1" x14ac:dyDescent="0.25"/>
    <row r="595" s="19" customFormat="1" x14ac:dyDescent="0.25"/>
    <row r="596" s="19" customFormat="1" x14ac:dyDescent="0.25"/>
    <row r="597" s="19" customFormat="1" x14ac:dyDescent="0.25"/>
    <row r="598" s="19" customFormat="1" x14ac:dyDescent="0.25"/>
    <row r="599" s="19" customFormat="1" x14ac:dyDescent="0.25"/>
    <row r="600" s="19" customFormat="1" x14ac:dyDescent="0.25"/>
    <row r="601" s="19" customFormat="1" x14ac:dyDescent="0.25"/>
    <row r="602" s="19" customFormat="1" x14ac:dyDescent="0.25"/>
    <row r="603" s="19" customFormat="1" x14ac:dyDescent="0.25"/>
    <row r="604" s="19" customFormat="1" x14ac:dyDescent="0.25"/>
    <row r="605" s="19" customFormat="1" x14ac:dyDescent="0.25"/>
    <row r="606" s="19" customFormat="1" x14ac:dyDescent="0.25"/>
    <row r="607" s="19" customFormat="1" x14ac:dyDescent="0.25"/>
    <row r="608" s="19" customFormat="1" x14ac:dyDescent="0.25"/>
    <row r="609" s="19" customFormat="1" x14ac:dyDescent="0.25"/>
    <row r="610" s="19" customFormat="1" x14ac:dyDescent="0.25"/>
    <row r="611" s="19" customFormat="1" x14ac:dyDescent="0.25"/>
    <row r="612" s="19" customFormat="1" x14ac:dyDescent="0.25"/>
    <row r="613" s="19" customFormat="1" x14ac:dyDescent="0.25"/>
    <row r="614" s="19" customFormat="1" x14ac:dyDescent="0.25"/>
    <row r="615" s="19" customFormat="1" x14ac:dyDescent="0.25"/>
    <row r="616" s="19" customFormat="1" x14ac:dyDescent="0.25"/>
    <row r="617" s="19" customFormat="1" x14ac:dyDescent="0.25"/>
    <row r="618" s="19" customFormat="1" x14ac:dyDescent="0.25"/>
    <row r="619" s="19" customFormat="1" x14ac:dyDescent="0.25"/>
    <row r="620" s="19" customFormat="1" x14ac:dyDescent="0.25"/>
    <row r="621" s="19" customFormat="1" x14ac:dyDescent="0.25"/>
    <row r="622" s="19" customFormat="1" x14ac:dyDescent="0.25"/>
    <row r="623" s="19" customFormat="1" x14ac:dyDescent="0.25"/>
    <row r="624" s="19" customFormat="1" x14ac:dyDescent="0.25"/>
    <row r="625" s="19" customFormat="1" x14ac:dyDescent="0.25"/>
    <row r="626" s="19" customFormat="1" x14ac:dyDescent="0.25"/>
    <row r="627" s="19" customFormat="1" x14ac:dyDescent="0.25"/>
    <row r="628" s="19" customFormat="1" x14ac:dyDescent="0.25"/>
    <row r="629" s="19" customFormat="1" x14ac:dyDescent="0.25"/>
    <row r="630" s="19" customFormat="1" x14ac:dyDescent="0.25"/>
    <row r="631" s="19" customFormat="1" x14ac:dyDescent="0.25"/>
    <row r="632" s="19" customFormat="1" x14ac:dyDescent="0.25"/>
    <row r="633" s="19" customFormat="1" x14ac:dyDescent="0.25"/>
    <row r="634" s="19" customFormat="1" x14ac:dyDescent="0.25"/>
    <row r="635" s="19" customFormat="1" x14ac:dyDescent="0.25"/>
    <row r="636" s="19" customFormat="1" x14ac:dyDescent="0.25"/>
    <row r="637" s="19" customFormat="1" x14ac:dyDescent="0.25"/>
    <row r="638" s="19" customFormat="1" x14ac:dyDescent="0.25"/>
    <row r="639" s="19" customFormat="1" x14ac:dyDescent="0.25"/>
    <row r="640" s="19" customFormat="1" x14ac:dyDescent="0.25"/>
    <row r="641" s="19" customFormat="1" x14ac:dyDescent="0.25"/>
    <row r="642" s="19" customFormat="1" x14ac:dyDescent="0.25"/>
    <row r="643" s="19" customFormat="1" x14ac:dyDescent="0.25"/>
    <row r="644" s="19" customFormat="1" x14ac:dyDescent="0.25"/>
    <row r="645" s="19" customFormat="1" x14ac:dyDescent="0.25"/>
    <row r="646" s="19" customFormat="1" x14ac:dyDescent="0.25"/>
    <row r="647" s="19" customFormat="1" x14ac:dyDescent="0.25"/>
    <row r="648" s="19" customFormat="1" x14ac:dyDescent="0.25"/>
    <row r="649" s="19" customFormat="1" x14ac:dyDescent="0.25"/>
    <row r="650" s="19" customFormat="1" x14ac:dyDescent="0.25"/>
    <row r="651" s="19" customFormat="1" x14ac:dyDescent="0.25"/>
    <row r="652" s="19" customFormat="1" x14ac:dyDescent="0.25"/>
    <row r="653" s="19" customFormat="1" x14ac:dyDescent="0.25"/>
    <row r="654" s="19" customFormat="1" x14ac:dyDescent="0.25"/>
    <row r="655" s="19" customFormat="1" x14ac:dyDescent="0.25"/>
    <row r="656" s="19" customFormat="1" x14ac:dyDescent="0.25"/>
    <row r="657" s="19" customFormat="1" x14ac:dyDescent="0.25"/>
    <row r="658" s="19" customFormat="1" x14ac:dyDescent="0.25"/>
    <row r="659" s="19" customFormat="1" x14ac:dyDescent="0.25"/>
    <row r="660" s="19" customFormat="1" x14ac:dyDescent="0.25"/>
    <row r="661" s="19" customFormat="1" x14ac:dyDescent="0.25"/>
    <row r="662" s="19" customFormat="1" x14ac:dyDescent="0.25"/>
    <row r="663" s="19" customFormat="1" x14ac:dyDescent="0.25"/>
    <row r="664" s="19" customFormat="1" x14ac:dyDescent="0.25"/>
    <row r="665" s="19" customFormat="1" x14ac:dyDescent="0.25"/>
    <row r="666" s="19" customFormat="1" x14ac:dyDescent="0.25"/>
    <row r="667" s="19" customFormat="1" x14ac:dyDescent="0.25"/>
    <row r="668" s="19" customFormat="1" x14ac:dyDescent="0.25"/>
    <row r="669" s="19" customFormat="1" x14ac:dyDescent="0.25"/>
    <row r="670" s="19" customFormat="1" x14ac:dyDescent="0.25"/>
    <row r="671" s="19" customFormat="1" x14ac:dyDescent="0.25"/>
    <row r="672" s="19" customFormat="1" x14ac:dyDescent="0.25"/>
    <row r="673" s="19" customFormat="1" x14ac:dyDescent="0.25"/>
    <row r="674" s="19" customFormat="1" x14ac:dyDescent="0.25"/>
    <row r="675" s="19" customFormat="1" x14ac:dyDescent="0.25"/>
    <row r="676" s="19" customFormat="1" x14ac:dyDescent="0.25"/>
    <row r="677" s="19" customFormat="1" x14ac:dyDescent="0.25"/>
    <row r="678" s="19" customFormat="1" x14ac:dyDescent="0.25"/>
    <row r="679" s="19" customFormat="1" x14ac:dyDescent="0.25"/>
    <row r="680" s="19" customFormat="1" x14ac:dyDescent="0.25"/>
    <row r="681" s="19" customFormat="1" x14ac:dyDescent="0.25"/>
    <row r="682" s="19" customFormat="1" x14ac:dyDescent="0.25"/>
    <row r="683" s="19" customFormat="1" x14ac:dyDescent="0.25"/>
    <row r="684" s="19" customFormat="1" x14ac:dyDescent="0.25"/>
    <row r="685" s="19" customFormat="1" x14ac:dyDescent="0.25"/>
    <row r="686" s="19" customFormat="1" x14ac:dyDescent="0.25"/>
    <row r="687" s="19" customFormat="1" x14ac:dyDescent="0.25"/>
    <row r="688" s="19" customFormat="1" x14ac:dyDescent="0.25"/>
    <row r="689" s="19" customFormat="1" x14ac:dyDescent="0.25"/>
    <row r="690" s="19" customFormat="1" x14ac:dyDescent="0.25"/>
    <row r="691" s="19" customFormat="1" x14ac:dyDescent="0.25"/>
    <row r="692" s="19" customFormat="1" x14ac:dyDescent="0.25"/>
    <row r="693" s="19" customFormat="1" x14ac:dyDescent="0.25"/>
    <row r="694" s="19" customFormat="1" x14ac:dyDescent="0.25"/>
    <row r="695" s="19" customFormat="1" x14ac:dyDescent="0.25"/>
    <row r="696" s="19" customFormat="1" x14ac:dyDescent="0.25"/>
    <row r="697" s="19" customFormat="1" x14ac:dyDescent="0.25"/>
    <row r="698" s="19" customFormat="1" x14ac:dyDescent="0.25"/>
    <row r="699" s="19" customFormat="1" x14ac:dyDescent="0.25"/>
    <row r="700" s="19" customFormat="1" x14ac:dyDescent="0.25"/>
    <row r="701" s="19" customFormat="1" x14ac:dyDescent="0.25"/>
    <row r="702" s="19" customFormat="1" x14ac:dyDescent="0.25"/>
    <row r="703" s="19" customFormat="1" x14ac:dyDescent="0.25"/>
    <row r="704" s="19" customFormat="1" x14ac:dyDescent="0.25"/>
    <row r="705" s="19" customFormat="1" x14ac:dyDescent="0.25"/>
    <row r="706" s="19" customFormat="1" x14ac:dyDescent="0.25"/>
    <row r="707" s="19" customFormat="1" x14ac:dyDescent="0.25"/>
    <row r="708" s="19" customFormat="1" x14ac:dyDescent="0.25"/>
    <row r="709" s="19" customFormat="1" x14ac:dyDescent="0.25"/>
    <row r="710" s="19" customFormat="1" x14ac:dyDescent="0.25"/>
    <row r="711" s="19" customFormat="1" x14ac:dyDescent="0.25"/>
    <row r="712" s="19" customFormat="1" x14ac:dyDescent="0.25"/>
    <row r="713" s="19" customFormat="1" x14ac:dyDescent="0.25"/>
    <row r="714" s="19" customFormat="1" x14ac:dyDescent="0.25"/>
    <row r="715" s="19" customFormat="1" x14ac:dyDescent="0.25"/>
    <row r="716" s="19" customFormat="1" x14ac:dyDescent="0.25"/>
    <row r="717" s="19" customFormat="1" x14ac:dyDescent="0.25"/>
    <row r="718" s="19" customFormat="1" x14ac:dyDescent="0.25"/>
    <row r="719" s="19" customFormat="1" x14ac:dyDescent="0.25"/>
    <row r="720" s="19" customFormat="1" x14ac:dyDescent="0.25"/>
    <row r="721" s="19" customFormat="1" x14ac:dyDescent="0.25"/>
    <row r="722" s="19" customFormat="1" x14ac:dyDescent="0.25"/>
    <row r="723" s="19" customFormat="1" x14ac:dyDescent="0.25"/>
    <row r="724" s="19" customFormat="1" x14ac:dyDescent="0.25"/>
    <row r="725" s="19" customFormat="1" x14ac:dyDescent="0.25"/>
    <row r="726" s="19" customFormat="1" x14ac:dyDescent="0.25"/>
    <row r="727" s="19" customFormat="1" x14ac:dyDescent="0.25"/>
    <row r="728" s="19" customFormat="1" x14ac:dyDescent="0.25"/>
    <row r="729" s="19" customFormat="1" x14ac:dyDescent="0.25"/>
    <row r="730" s="19" customFormat="1" x14ac:dyDescent="0.25"/>
    <row r="731" s="19" customFormat="1" x14ac:dyDescent="0.25"/>
    <row r="732" s="19" customFormat="1" x14ac:dyDescent="0.25"/>
    <row r="733" s="19" customFormat="1" x14ac:dyDescent="0.25"/>
    <row r="734" s="19" customFormat="1" x14ac:dyDescent="0.25"/>
    <row r="735" s="19" customFormat="1" x14ac:dyDescent="0.25"/>
    <row r="736" s="19" customFormat="1" x14ac:dyDescent="0.25"/>
    <row r="737" s="19" customFormat="1" x14ac:dyDescent="0.25"/>
    <row r="738" s="19" customFormat="1" x14ac:dyDescent="0.25"/>
    <row r="739" s="19" customFormat="1" x14ac:dyDescent="0.25"/>
    <row r="740" s="19" customFormat="1" x14ac:dyDescent="0.25"/>
    <row r="741" s="19" customFormat="1" x14ac:dyDescent="0.25"/>
    <row r="742" s="19" customFormat="1" x14ac:dyDescent="0.25"/>
    <row r="743" s="19" customFormat="1" x14ac:dyDescent="0.25"/>
    <row r="744" s="19" customFormat="1" x14ac:dyDescent="0.25"/>
    <row r="745" s="19" customFormat="1" x14ac:dyDescent="0.25"/>
    <row r="746" s="19" customFormat="1" x14ac:dyDescent="0.25"/>
    <row r="747" s="19" customFormat="1" x14ac:dyDescent="0.25"/>
    <row r="748" s="19" customFormat="1" x14ac:dyDescent="0.25"/>
    <row r="749" s="19" customFormat="1" x14ac:dyDescent="0.25"/>
    <row r="750" s="19" customFormat="1" x14ac:dyDescent="0.25"/>
    <row r="751" s="19" customFormat="1" x14ac:dyDescent="0.25"/>
    <row r="752" s="19" customFormat="1" x14ac:dyDescent="0.25"/>
    <row r="753" s="19" customFormat="1" x14ac:dyDescent="0.25"/>
    <row r="754" s="19" customFormat="1" x14ac:dyDescent="0.25"/>
    <row r="755" s="19" customFormat="1" x14ac:dyDescent="0.25"/>
    <row r="756" s="19" customFormat="1" x14ac:dyDescent="0.25"/>
    <row r="757" s="19" customFormat="1" x14ac:dyDescent="0.25"/>
    <row r="758" s="19" customFormat="1" x14ac:dyDescent="0.25"/>
    <row r="759" s="19" customFormat="1" x14ac:dyDescent="0.25"/>
    <row r="760" s="19" customFormat="1" x14ac:dyDescent="0.25"/>
    <row r="761" s="19" customFormat="1" x14ac:dyDescent="0.25"/>
    <row r="762" s="19" customFormat="1" x14ac:dyDescent="0.25"/>
    <row r="763" s="19" customFormat="1" x14ac:dyDescent="0.25"/>
    <row r="764" s="19" customFormat="1" x14ac:dyDescent="0.25"/>
    <row r="765" s="19" customFormat="1" x14ac:dyDescent="0.25"/>
    <row r="766" s="19" customFormat="1" x14ac:dyDescent="0.25"/>
    <row r="767" s="19" customFormat="1" x14ac:dyDescent="0.25"/>
    <row r="768" s="19" customFormat="1" x14ac:dyDescent="0.25"/>
    <row r="769" s="19" customFormat="1" x14ac:dyDescent="0.25"/>
    <row r="770" s="19" customFormat="1" x14ac:dyDescent="0.25"/>
    <row r="771" s="19" customFormat="1" x14ac:dyDescent="0.25"/>
    <row r="772" s="19" customFormat="1" x14ac:dyDescent="0.25"/>
    <row r="773" s="19" customFormat="1" x14ac:dyDescent="0.25"/>
    <row r="774" s="19" customFormat="1" x14ac:dyDescent="0.25"/>
    <row r="775" s="19" customFormat="1" x14ac:dyDescent="0.25"/>
    <row r="776" s="19" customFormat="1" x14ac:dyDescent="0.25"/>
  </sheetData>
  <sheetProtection algorithmName="SHA-512" hashValue="/seoY9nHtuDkqewKAdciFZaQ9ER/SUPfwqGfbdecDR9Xwf/IzuEe+tID4a378Z6wgWl7rLljLHWkpezdvx/oRw==" saltValue="4IWaiWqrh/cl8G0uKBBXGw==" spinCount="100000" sheet="1" objects="1" scenarios="1"/>
  <mergeCells count="37">
    <mergeCell ref="B2:L2"/>
    <mergeCell ref="B3:D3"/>
    <mergeCell ref="E3:F3"/>
    <mergeCell ref="B19:D19"/>
    <mergeCell ref="E12:F12"/>
    <mergeCell ref="E13:F13"/>
    <mergeCell ref="E14:F14"/>
    <mergeCell ref="E15:F15"/>
    <mergeCell ref="E16:F16"/>
    <mergeCell ref="B12:D12"/>
    <mergeCell ref="B13:D13"/>
    <mergeCell ref="B14:D14"/>
    <mergeCell ref="B15:D15"/>
    <mergeCell ref="B9:L9"/>
    <mergeCell ref="B16:D16"/>
    <mergeCell ref="B17:D17"/>
    <mergeCell ref="E19:F19"/>
    <mergeCell ref="E11:F11"/>
    <mergeCell ref="B7:D7"/>
    <mergeCell ref="E7:F7"/>
    <mergeCell ref="B4:D4"/>
    <mergeCell ref="E4:F4"/>
    <mergeCell ref="B5:D5"/>
    <mergeCell ref="E5:F5"/>
    <mergeCell ref="B6:D6"/>
    <mergeCell ref="E6:F6"/>
    <mergeCell ref="B18:D18"/>
    <mergeCell ref="B11:D11"/>
    <mergeCell ref="E17:F17"/>
    <mergeCell ref="E18:F18"/>
    <mergeCell ref="G3:L3"/>
    <mergeCell ref="G5:L5"/>
    <mergeCell ref="G7:L7"/>
    <mergeCell ref="G4:H4"/>
    <mergeCell ref="J4:K4"/>
    <mergeCell ref="G6:H6"/>
    <mergeCell ref="J6:K6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E21857-ECF2-45F4-90F4-1E3BBB3E1199}">
            <xm:f>'Daten &amp; Rechnungen'!$J$4</xm:f>
            <x14:dxf>
              <fill>
                <patternFill>
                  <bgColor rgb="FFF6A460"/>
                </patternFill>
              </fill>
            </x14:dxf>
          </x14:cfRule>
          <x14:cfRule type="expression" priority="2" id="{0B203FA8-E3C5-481B-83AC-75975343FEEA}">
            <xm:f>'Daten &amp; Rechnungen'!$I$4</xm:f>
            <x14:dxf>
              <fill>
                <patternFill>
                  <bgColor rgb="FFFF8181"/>
                </patternFill>
              </fill>
            </x14:dxf>
          </x14:cfRule>
          <x14:cfRule type="expression" priority="3" id="{11DC1BAA-B404-4825-890D-AFDDF8040ADC}">
            <xm:f>'Daten &amp; Rechnungen'!$F$4</xm:f>
            <x14:dxf>
              <fill>
                <patternFill>
                  <bgColor rgb="FFB6DF89"/>
                </patternFill>
              </fill>
            </x14:dxf>
          </x14:cfRule>
          <xm:sqref>B4:F4</xm:sqref>
        </x14:conditionalFormatting>
        <x14:conditionalFormatting xmlns:xm="http://schemas.microsoft.com/office/excel/2006/main">
          <x14:cfRule type="expression" priority="7" id="{B36CC3C3-2FF6-4ED6-BD65-78D25A48A9BB}">
            <xm:f>'Daten &amp; Rechnungen'!$E$5</xm:f>
            <x14:dxf>
              <fill>
                <patternFill>
                  <bgColor rgb="FFFF8181"/>
                </patternFill>
              </fill>
            </x14:dxf>
          </x14:cfRule>
          <x14:cfRule type="expression" priority="8" id="{E1D64E99-5D1D-4919-9A03-B9D2D950F71A}">
            <xm:f>'Daten &amp; Rechnungen'!$D$5</xm:f>
            <x14:dxf>
              <fill>
                <patternFill>
                  <bgColor rgb="FFB6DF89"/>
                </patternFill>
              </fill>
            </x14:dxf>
          </x14:cfRule>
          <xm:sqref>B5:F5</xm:sqref>
        </x14:conditionalFormatting>
        <x14:conditionalFormatting xmlns:xm="http://schemas.microsoft.com/office/excel/2006/main">
          <x14:cfRule type="expression" priority="4" id="{CBD677CA-D40C-4912-AEB9-8363BA2933E9}">
            <xm:f>'Daten &amp; Rechnungen'!$J$6</xm:f>
            <x14:dxf>
              <fill>
                <patternFill>
                  <bgColor rgb="FFF6A460"/>
                </patternFill>
              </fill>
            </x14:dxf>
          </x14:cfRule>
          <x14:cfRule type="expression" priority="5" id="{1054B109-075A-477C-A8A8-48CF95B7485B}">
            <xm:f>'Daten &amp; Rechnungen'!$I$6</xm:f>
            <x14:dxf>
              <fill>
                <patternFill>
                  <bgColor rgb="FFFF8181"/>
                </patternFill>
              </fill>
            </x14:dxf>
          </x14:cfRule>
          <x14:cfRule type="expression" priority="6" id="{41BF7671-E14D-4652-B5F8-506BE4CCD686}">
            <xm:f>'Daten &amp; Rechnungen'!$F$6</xm:f>
            <x14:dxf>
              <fill>
                <patternFill>
                  <bgColor rgb="FFB6DF89"/>
                </patternFill>
              </fill>
            </x14:dxf>
          </x14:cfRule>
          <xm:sqref>B6:F6</xm:sqref>
        </x14:conditionalFormatting>
        <x14:conditionalFormatting xmlns:xm="http://schemas.microsoft.com/office/excel/2006/main">
          <x14:cfRule type="expression" priority="9" id="{300651B4-9910-4DD0-A99F-7DD24707AD04}">
            <xm:f>'Daten &amp; Rechnungen'!$E$7</xm:f>
            <x14:dxf>
              <fill>
                <patternFill>
                  <bgColor rgb="FFFF8181"/>
                </patternFill>
              </fill>
            </x14:dxf>
          </x14:cfRule>
          <x14:cfRule type="expression" priority="10" id="{071E92E0-02CE-45DD-93C3-339E46115C00}">
            <xm:f>'Daten &amp; Rechnungen'!$D$7</xm:f>
            <x14:dxf>
              <fill>
                <patternFill>
                  <bgColor rgb="FFB6DF89"/>
                </patternFill>
              </fill>
            </x14:dxf>
          </x14:cfRule>
          <xm:sqref>B7:F7</xm:sqref>
        </x14:conditionalFormatting>
        <x14:conditionalFormatting xmlns:xm="http://schemas.microsoft.com/office/excel/2006/main">
          <x14:cfRule type="expression" priority="47" id="{13AE3768-7530-4E5B-A549-4CFC7469370D}">
            <xm:f>'Daten &amp; Rechnungen'!$D$20</xm:f>
            <x14:dxf>
              <fill>
                <patternFill>
                  <bgColor rgb="FFFF8181"/>
                </patternFill>
              </fill>
            </x14:dxf>
          </x14:cfRule>
          <x14:cfRule type="expression" priority="48" id="{8A5E1C7E-C9B2-44BB-8C80-004A8586B4ED}">
            <xm:f>'Daten &amp; Rechnungen'!$D$21</xm:f>
            <x14:dxf>
              <fill>
                <patternFill>
                  <bgColor rgb="FFB6DF89"/>
                </patternFill>
              </fill>
            </x14:dxf>
          </x14:cfRule>
          <xm:sqref>B12:F12</xm:sqref>
        </x14:conditionalFormatting>
        <x14:conditionalFormatting xmlns:xm="http://schemas.microsoft.com/office/excel/2006/main">
          <x14:cfRule type="expression" priority="49" id="{449D5A2D-A314-4A46-BDDE-76C1A3B87264}">
            <xm:f>'Daten &amp; Rechnungen'!$E$20</xm:f>
            <x14:dxf>
              <fill>
                <patternFill>
                  <bgColor rgb="FFFF8181"/>
                </patternFill>
              </fill>
            </x14:dxf>
          </x14:cfRule>
          <x14:cfRule type="expression" priority="50" id="{48F65311-3489-4F17-B525-2768590F4BEC}">
            <xm:f>'Daten &amp; Rechnungen'!$E$21</xm:f>
            <x14:dxf>
              <fill>
                <patternFill>
                  <bgColor rgb="FFB6DF89"/>
                </patternFill>
              </fill>
            </x14:dxf>
          </x14:cfRule>
          <xm:sqref>B13:F13</xm:sqref>
        </x14:conditionalFormatting>
        <x14:conditionalFormatting xmlns:xm="http://schemas.microsoft.com/office/excel/2006/main">
          <x14:cfRule type="expression" priority="51" id="{D15D9D35-F551-4FFB-9D0A-D453359FBE0D}">
            <xm:f>'Daten &amp; Rechnungen'!$F$20</xm:f>
            <x14:dxf>
              <fill>
                <patternFill>
                  <bgColor rgb="FFFF8181"/>
                </patternFill>
              </fill>
            </x14:dxf>
          </x14:cfRule>
          <x14:cfRule type="expression" priority="52" id="{EE6CDDCD-D741-443F-8173-8A427234AFA7}">
            <xm:f>'Daten &amp; Rechnungen'!$F$21</xm:f>
            <x14:dxf>
              <fill>
                <patternFill>
                  <bgColor rgb="FFB6DF89"/>
                </patternFill>
              </fill>
            </x14:dxf>
          </x14:cfRule>
          <xm:sqref>B14:F14</xm:sqref>
        </x14:conditionalFormatting>
        <x14:conditionalFormatting xmlns:xm="http://schemas.microsoft.com/office/excel/2006/main">
          <x14:cfRule type="expression" priority="53" id="{1F4999B7-697F-4388-886D-DC478C56A5C4}">
            <xm:f>'Daten &amp; Rechnungen'!$G$20</xm:f>
            <x14:dxf>
              <fill>
                <patternFill>
                  <bgColor rgb="FFFF8181"/>
                </patternFill>
              </fill>
            </x14:dxf>
          </x14:cfRule>
          <x14:cfRule type="expression" priority="54" id="{3B6A5BF3-BC9B-4DDB-9676-2251C6C0A497}">
            <xm:f>'Daten &amp; Rechnungen'!$G$21</xm:f>
            <x14:dxf>
              <fill>
                <patternFill>
                  <bgColor rgb="FFB6DF89"/>
                </patternFill>
              </fill>
            </x14:dxf>
          </x14:cfRule>
          <xm:sqref>B15:F15</xm:sqref>
        </x14:conditionalFormatting>
        <x14:conditionalFormatting xmlns:xm="http://schemas.microsoft.com/office/excel/2006/main">
          <x14:cfRule type="expression" priority="55" id="{C069D54C-7325-4D2D-80E3-9409B400943E}">
            <xm:f>'Daten &amp; Rechnungen'!$H$20</xm:f>
            <x14:dxf>
              <fill>
                <patternFill>
                  <bgColor rgb="FFFF8181"/>
                </patternFill>
              </fill>
            </x14:dxf>
          </x14:cfRule>
          <x14:cfRule type="expression" priority="56" id="{9F54F00A-6BE9-49F7-98B9-56E82836BC38}">
            <xm:f>'Daten &amp; Rechnungen'!$H$21</xm:f>
            <x14:dxf>
              <fill>
                <patternFill>
                  <bgColor rgb="FFB6DF89"/>
                </patternFill>
              </fill>
            </x14:dxf>
          </x14:cfRule>
          <xm:sqref>B16:F16</xm:sqref>
        </x14:conditionalFormatting>
        <x14:conditionalFormatting xmlns:xm="http://schemas.microsoft.com/office/excel/2006/main">
          <x14:cfRule type="expression" priority="57" id="{4B7C5CED-8622-4D3B-989D-1074607ABCFE}">
            <xm:f>'Daten &amp; Rechnungen'!$I$20</xm:f>
            <x14:dxf>
              <fill>
                <patternFill>
                  <bgColor rgb="FFFF8181"/>
                </patternFill>
              </fill>
            </x14:dxf>
          </x14:cfRule>
          <x14:cfRule type="expression" priority="58" id="{0CB493EF-2001-4906-AF0C-84B26559DFEE}">
            <xm:f>'Daten &amp; Rechnungen'!$I$21</xm:f>
            <x14:dxf>
              <fill>
                <patternFill>
                  <bgColor rgb="FFB6DF89"/>
                </patternFill>
              </fill>
            </x14:dxf>
          </x14:cfRule>
          <xm:sqref>B17:F17</xm:sqref>
        </x14:conditionalFormatting>
        <x14:conditionalFormatting xmlns:xm="http://schemas.microsoft.com/office/excel/2006/main">
          <x14:cfRule type="expression" priority="61" id="{D4CD0CBD-0EA3-41A6-89B3-A8047D2D2619}">
            <xm:f>'Daten &amp; Rechnungen'!$K$20</xm:f>
            <x14:dxf>
              <fill>
                <patternFill>
                  <bgColor rgb="FFFF8181"/>
                </patternFill>
              </fill>
            </x14:dxf>
          </x14:cfRule>
          <x14:cfRule type="expression" priority="62" id="{7BC590ED-11AA-460F-B4BB-0B3DA8E3E0FD}">
            <xm:f>'Daten &amp; Rechnungen'!$K$21</xm:f>
            <x14:dxf>
              <fill>
                <patternFill>
                  <bgColor rgb="FFB6DF89"/>
                </patternFill>
              </fill>
            </x14:dxf>
          </x14:cfRule>
          <xm:sqref>B18:F18</xm:sqref>
        </x14:conditionalFormatting>
        <x14:conditionalFormatting xmlns:xm="http://schemas.microsoft.com/office/excel/2006/main">
          <x14:cfRule type="expression" priority="63" id="{4B6CB344-963D-44BE-95FE-3D6D23863086}">
            <xm:f>'Daten &amp; Rechnungen'!$L$20</xm:f>
            <x14:dxf>
              <fill>
                <patternFill>
                  <bgColor rgb="FFFF8181"/>
                </patternFill>
              </fill>
            </x14:dxf>
          </x14:cfRule>
          <x14:cfRule type="expression" priority="64" id="{75DA858D-243B-4B5B-B129-9E6532441F06}">
            <xm:f>'Daten &amp; Rechnungen'!$L$21</xm:f>
            <x14:dxf>
              <fill>
                <patternFill>
                  <bgColor rgb="FFB6DF89"/>
                </patternFill>
              </fill>
            </x14:dxf>
          </x14:cfRule>
          <xm:sqref>B19:F19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22A87-1832-44B4-AEC9-D0EF34CCE6F0}">
  <dimension ref="B2:O54"/>
  <sheetViews>
    <sheetView zoomScaleNormal="100" workbookViewId="0">
      <selection activeCell="D42" sqref="D42"/>
    </sheetView>
  </sheetViews>
  <sheetFormatPr baseColWidth="10" defaultRowHeight="15" x14ac:dyDescent="0.25"/>
  <cols>
    <col min="2" max="2" width="17.7109375" customWidth="1"/>
    <col min="3" max="3" width="12.140625" customWidth="1"/>
    <col min="4" max="4" width="19.42578125" customWidth="1"/>
    <col min="5" max="5" width="17" customWidth="1"/>
    <col min="6" max="6" width="14.85546875" customWidth="1"/>
    <col min="7" max="7" width="16.140625" customWidth="1"/>
    <col min="8" max="8" width="15.42578125" customWidth="1"/>
    <col min="9" max="9" width="13.28515625" customWidth="1"/>
    <col min="10" max="10" width="13.85546875" customWidth="1"/>
    <col min="11" max="11" width="22.28515625" customWidth="1"/>
    <col min="12" max="12" width="27.85546875" customWidth="1"/>
  </cols>
  <sheetData>
    <row r="2" spans="2:13" ht="21" x14ac:dyDescent="0.35">
      <c r="B2" s="5" t="s">
        <v>45</v>
      </c>
      <c r="G2" s="6"/>
      <c r="H2" s="6"/>
      <c r="I2" s="6"/>
      <c r="J2" s="6"/>
    </row>
    <row r="3" spans="2:13" x14ac:dyDescent="0.25">
      <c r="D3" s="7"/>
      <c r="E3" s="7"/>
      <c r="F3" s="7"/>
      <c r="G3" s="7"/>
      <c r="H3" s="7"/>
      <c r="I3" s="7"/>
      <c r="J3" s="7"/>
    </row>
    <row r="4" spans="2:13" x14ac:dyDescent="0.25">
      <c r="B4" s="180" t="s">
        <v>7</v>
      </c>
      <c r="C4" s="180"/>
      <c r="D4" s="8" t="b">
        <f>AND(Auswertungsbogen!K12&lt;&gt;"", Auswertungsbogen!K12&lt;=4)</f>
        <v>0</v>
      </c>
      <c r="E4" s="8" t="b">
        <f>AND(Auswertungsbogen!O12&lt;&gt;"", Auswertungsbogen!O12&lt;=2)</f>
        <v>0</v>
      </c>
      <c r="F4" s="8" t="b">
        <f>AND(D4=TRUE, E4=TRUE)</f>
        <v>0</v>
      </c>
      <c r="G4" s="8" t="b">
        <f>Auswertungsbogen!K12&gt;4</f>
        <v>0</v>
      </c>
      <c r="H4" s="8" t="b">
        <f>Auswertungsbogen!O12&gt;2</f>
        <v>0</v>
      </c>
      <c r="I4" s="8" t="b">
        <f>AND(Auswertungsbogen!O12&lt;&gt;"", AND(Auswertungsbogen!K12&lt;&gt;"", AND(D4=FALSE, E4=FALSE)))</f>
        <v>0</v>
      </c>
      <c r="J4" s="8" t="b">
        <f>AND(Auswertungsbogen!O12&lt;&gt;"", AND(Auswertungsbogen!K12&lt;&gt;"", OR(AND(D4=FALSE, E4=TRUE), AND(D4=TRUE, E4=FALSE))))</f>
        <v>0</v>
      </c>
      <c r="K4" s="6"/>
      <c r="L4" s="6"/>
      <c r="M4" s="6"/>
    </row>
    <row r="5" spans="2:13" x14ac:dyDescent="0.25">
      <c r="B5" s="180" t="s">
        <v>11</v>
      </c>
      <c r="C5" s="180"/>
      <c r="D5" s="8" t="b">
        <f>AND(Auswertungsbogen!I13&lt;&gt;"", AND(Auswertungsbogen!I13&gt;=2, Auswertungsbogen!I13&lt;=3))</f>
        <v>0</v>
      </c>
      <c r="E5" s="8" t="b">
        <f>AND(Auswertungsbogen!I13&lt;&gt;"",OR(Auswertungsbogen!I13&lt;2, Auswertungsbogen!I13&gt;3))</f>
        <v>0</v>
      </c>
      <c r="F5" s="8"/>
      <c r="G5" s="8"/>
      <c r="H5" s="8"/>
      <c r="I5" s="8"/>
      <c r="J5" s="8"/>
      <c r="M5" s="6"/>
    </row>
    <row r="6" spans="2:13" x14ac:dyDescent="0.25">
      <c r="B6" s="180" t="s">
        <v>13</v>
      </c>
      <c r="C6" s="180"/>
      <c r="D6" s="8" t="b">
        <f>AND(Auswertungsbogen!K14&lt;&gt;"",AND(Auswertungsbogen!K14&gt;=2, Auswertungsbogen!K14&lt;=3))</f>
        <v>0</v>
      </c>
      <c r="E6" s="8" t="b">
        <f>AND(Auswertungsbogen!O14&lt;&gt;"",AND(Auswertungsbogen!O14&gt;=2, Auswertungsbogen!O14&lt;=3))</f>
        <v>0</v>
      </c>
      <c r="F6" s="8" t="b">
        <f>AND(Auswertungsbogen!O14&lt;&gt;"",AND(Auswertungsbogen!K14&lt;&gt;"",AND(D6=TRUE, E6=TRUE)))</f>
        <v>0</v>
      </c>
      <c r="G6" s="8" t="b">
        <f>AND(Auswertungsbogen!K14&lt;&gt;"",OR(Auswertungsbogen!K14&lt;2, Auswertungsbogen!K14&gt;3))</f>
        <v>0</v>
      </c>
      <c r="H6" s="8" t="b">
        <f>AND(Auswertungsbogen!O14&lt;&gt;"",OR(Auswertungsbogen!O14&lt;2, Auswertungsbogen!O14&gt;3))</f>
        <v>0</v>
      </c>
      <c r="I6" s="8" t="b">
        <f>AND(Auswertungsbogen!K14&lt;&gt;"",AND(Auswertungsbogen!O14&lt;&gt;"",AND(D6=FALSE, E6=FALSE)))</f>
        <v>0</v>
      </c>
      <c r="J6" s="8" t="b">
        <f>AND(Auswertungsbogen!K14&lt;&gt;"",AND(Auswertungsbogen!O14&lt;&gt;"",OR(AND(D6=FALSE, E6=TRUE), AND(D6=TRUE, E6=FALSE))))</f>
        <v>0</v>
      </c>
      <c r="M6" s="6"/>
    </row>
    <row r="7" spans="2:13" x14ac:dyDescent="0.25">
      <c r="B7" s="180" t="s">
        <v>14</v>
      </c>
      <c r="C7" s="180"/>
      <c r="D7" s="8" t="b">
        <f>AND(Auswertungsbogen!I15&lt;&gt;"",AND(Auswertungsbogen!N15&lt;&gt;"",Auswertungsbogen!N15&lt;=(Auswertungsbogen!I15*1.5)))</f>
        <v>0</v>
      </c>
      <c r="E7" s="8" t="b">
        <f>AND(Auswertungsbogen!I15&lt;&gt;"",AND(Auswertungsbogen!N15&lt;&gt;"",Auswertungsbogen!N15&gt;(Auswertungsbogen!I15*1.5)))</f>
        <v>0</v>
      </c>
      <c r="F7" s="8"/>
      <c r="G7" s="8"/>
      <c r="H7" s="8"/>
      <c r="I7" s="8"/>
      <c r="J7" s="8"/>
      <c r="M7" s="6"/>
    </row>
    <row r="8" spans="2:13" x14ac:dyDescent="0.25">
      <c r="K8" s="6"/>
      <c r="L8" s="6"/>
      <c r="M8" s="6"/>
    </row>
    <row r="9" spans="2:13" x14ac:dyDescent="0.25">
      <c r="K9" s="7"/>
      <c r="L9" s="6"/>
      <c r="M9" s="6"/>
    </row>
    <row r="10" spans="2:13" ht="21" x14ac:dyDescent="0.35">
      <c r="B10" s="9" t="s">
        <v>40</v>
      </c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6"/>
    </row>
    <row r="11" spans="2:13" x14ac:dyDescent="0.25">
      <c r="B11" s="7"/>
      <c r="C11" s="7"/>
      <c r="D11" s="10"/>
      <c r="E11" s="10"/>
      <c r="F11" s="10"/>
      <c r="G11" s="10"/>
      <c r="H11" s="10"/>
      <c r="I11" s="10"/>
      <c r="J11" s="10"/>
      <c r="K11" s="10"/>
      <c r="L11" s="10"/>
      <c r="M11" s="6"/>
    </row>
    <row r="12" spans="2:13" x14ac:dyDescent="0.25">
      <c r="B12" s="11" t="s">
        <v>41</v>
      </c>
      <c r="C12" s="11" t="s">
        <v>42</v>
      </c>
      <c r="D12" s="11" t="s">
        <v>16</v>
      </c>
      <c r="E12" s="12" t="s">
        <v>18</v>
      </c>
      <c r="F12" s="12" t="s">
        <v>19</v>
      </c>
      <c r="G12" s="12" t="s">
        <v>20</v>
      </c>
      <c r="H12" s="12" t="s">
        <v>21</v>
      </c>
      <c r="I12" s="12" t="s">
        <v>22</v>
      </c>
      <c r="J12" s="12" t="s">
        <v>23</v>
      </c>
      <c r="K12" s="13" t="s">
        <v>38</v>
      </c>
      <c r="L12" s="14" t="s">
        <v>37</v>
      </c>
      <c r="M12" s="6"/>
    </row>
    <row r="13" spans="2:13" x14ac:dyDescent="0.25">
      <c r="B13" s="15" t="s">
        <v>32</v>
      </c>
      <c r="C13" s="15" t="s">
        <v>33</v>
      </c>
      <c r="D13" s="8">
        <v>28</v>
      </c>
      <c r="E13" s="8">
        <v>9.5</v>
      </c>
      <c r="F13" s="8">
        <v>10</v>
      </c>
      <c r="G13" s="8">
        <v>8</v>
      </c>
      <c r="H13" s="8">
        <v>22.5</v>
      </c>
      <c r="I13" s="8">
        <v>22.5</v>
      </c>
      <c r="J13" s="8">
        <v>22.5</v>
      </c>
      <c r="K13" s="8">
        <v>850</v>
      </c>
      <c r="L13" s="16">
        <v>80</v>
      </c>
      <c r="M13" s="6"/>
    </row>
    <row r="14" spans="2:13" x14ac:dyDescent="0.25">
      <c r="B14" s="15" t="s">
        <v>32</v>
      </c>
      <c r="C14" s="15" t="s">
        <v>36</v>
      </c>
      <c r="D14" s="8">
        <v>20</v>
      </c>
      <c r="E14" s="8">
        <v>9.5</v>
      </c>
      <c r="F14" s="8">
        <v>8</v>
      </c>
      <c r="G14" s="8">
        <v>2</v>
      </c>
      <c r="H14" s="8">
        <v>22.5</v>
      </c>
      <c r="I14" s="8">
        <v>22.5</v>
      </c>
      <c r="J14" s="8">
        <v>22.5</v>
      </c>
      <c r="K14" s="8">
        <v>750</v>
      </c>
      <c r="L14" s="8">
        <v>75</v>
      </c>
      <c r="M14" s="6"/>
    </row>
    <row r="15" spans="2:13" x14ac:dyDescent="0.25">
      <c r="B15" s="15" t="s">
        <v>35</v>
      </c>
      <c r="C15" s="15" t="s">
        <v>33</v>
      </c>
      <c r="D15" s="8">
        <v>31.5</v>
      </c>
      <c r="E15" s="8">
        <v>8.5</v>
      </c>
      <c r="F15" s="8">
        <v>14</v>
      </c>
      <c r="G15" s="8">
        <v>12</v>
      </c>
      <c r="H15" s="8">
        <v>27</v>
      </c>
      <c r="I15" s="8">
        <v>27</v>
      </c>
      <c r="J15" s="8">
        <v>27</v>
      </c>
      <c r="K15" s="8">
        <v>900</v>
      </c>
      <c r="L15" s="8">
        <v>90</v>
      </c>
    </row>
    <row r="16" spans="2:13" x14ac:dyDescent="0.25">
      <c r="B16" s="15" t="s">
        <v>35</v>
      </c>
      <c r="C16" s="15" t="s">
        <v>36</v>
      </c>
      <c r="D16" s="8">
        <v>22.5</v>
      </c>
      <c r="E16" s="8">
        <v>8.5</v>
      </c>
      <c r="F16" s="8">
        <v>10</v>
      </c>
      <c r="G16" s="8">
        <v>4</v>
      </c>
      <c r="H16" s="8">
        <v>27</v>
      </c>
      <c r="I16" s="8">
        <v>27</v>
      </c>
      <c r="J16" s="8">
        <v>27</v>
      </c>
      <c r="K16" s="8">
        <v>800</v>
      </c>
      <c r="L16" s="8">
        <v>85</v>
      </c>
    </row>
    <row r="17" spans="2:12" x14ac:dyDescent="0.25">
      <c r="B17" s="15" t="s">
        <v>39</v>
      </c>
      <c r="C17" s="15" t="s">
        <v>33</v>
      </c>
      <c r="D17" s="8">
        <v>35</v>
      </c>
      <c r="E17" s="8">
        <v>7.5</v>
      </c>
      <c r="F17" s="8">
        <v>18</v>
      </c>
      <c r="G17" s="8">
        <v>15</v>
      </c>
      <c r="H17" s="8">
        <v>30</v>
      </c>
      <c r="I17" s="8">
        <v>30</v>
      </c>
      <c r="J17" s="8">
        <v>30</v>
      </c>
      <c r="K17" s="8">
        <v>1000</v>
      </c>
      <c r="L17" s="8">
        <v>100</v>
      </c>
    </row>
    <row r="18" spans="2:12" x14ac:dyDescent="0.25">
      <c r="B18" s="15" t="s">
        <v>39</v>
      </c>
      <c r="C18" s="15" t="s">
        <v>36</v>
      </c>
      <c r="D18" s="8">
        <v>25</v>
      </c>
      <c r="E18" s="8">
        <v>7.5</v>
      </c>
      <c r="F18" s="8">
        <v>12</v>
      </c>
      <c r="G18" s="8">
        <v>8</v>
      </c>
      <c r="H18" s="8">
        <v>30</v>
      </c>
      <c r="I18" s="8">
        <v>30</v>
      </c>
      <c r="J18" s="8">
        <v>30</v>
      </c>
      <c r="K18" s="8">
        <v>850</v>
      </c>
      <c r="L18" s="8">
        <v>95</v>
      </c>
    </row>
    <row r="19" spans="2:12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2:12" ht="15" customHeight="1" x14ac:dyDescent="0.25">
      <c r="B20" s="181" t="s">
        <v>44</v>
      </c>
      <c r="C20" s="182"/>
      <c r="D20" s="8" t="e">
        <f>AND(Auswertungsbogen!I17&lt;&gt;"",NOT(D21))</f>
        <v>#N/A</v>
      </c>
      <c r="E20" s="8" t="e">
        <f>AND(Auswertungsbogen!I18&lt;&gt;"",NOT(E21))</f>
        <v>#N/A</v>
      </c>
      <c r="F20" s="8" t="e">
        <f>AND(Auswertungsbogen!I19&lt;&gt;"",NOT(F21))</f>
        <v>#N/A</v>
      </c>
      <c r="G20" s="8" t="e">
        <f>AND(Auswertungsbogen!I20&lt;&gt;"",NOT(G21))</f>
        <v>#N/A</v>
      </c>
      <c r="H20" s="8" t="e">
        <f t="array" ref="H20">AND(Auswertungsbogen!I21&lt;&gt;"",NOT(H21))</f>
        <v>#N/A</v>
      </c>
      <c r="I20" s="8" t="e">
        <f t="array" ref="I20">AND(Auswertungsbogen!I22&lt;&gt;"",NOT(I21))</f>
        <v>#N/A</v>
      </c>
      <c r="J20" s="8" t="e">
        <f t="array" ref="J20">AND(Auswertungsbogen!I23&lt;&gt;"",NOT(J21))</f>
        <v>#N/A</v>
      </c>
      <c r="K20" s="8" t="e">
        <f>AND(Auswertungsbogen!I24&lt;&gt;"",NOT(K21))</f>
        <v>#N/A</v>
      </c>
      <c r="L20" s="8" t="e">
        <f>AND(Auswertungsbogen!I25&lt;&gt;"",NOT(L21))</f>
        <v>#N/A</v>
      </c>
    </row>
    <row r="21" spans="2:12" x14ac:dyDescent="0.25">
      <c r="B21" s="181"/>
      <c r="C21" s="182"/>
      <c r="D21" s="8" t="e">
        <f t="array" ref="D21">AND(Auswertungsbogen!I17&lt;&gt;"",Auswertungsbogen!I17 &gt;= INDEX(D13:D18,MATCH(1,(B13:B18=Auswertungsbogen!I7)*(C13:C18=Auswertungsbogen!M9),0)))</f>
        <v>#N/A</v>
      </c>
      <c r="E21" s="8" t="e">
        <f t="array" ref="E21">AND(Auswertungsbogen!I18&lt;&gt;"",Auswertungsbogen!I18 &lt;= INDEX(E13:E18,MATCH(1,(B13:B18=Auswertungsbogen!I7)*(C13:C18=Auswertungsbogen!M9),0)))</f>
        <v>#N/A</v>
      </c>
      <c r="F21" s="8" t="e">
        <f t="array" ref="F21">AND(Auswertungsbogen!I19&lt;&gt;"",Auswertungsbogen!I19 &gt;= INDEX(F13:F18,MATCH(1,(B13:B18=Auswertungsbogen!I7)*(C13:C18=Auswertungsbogen!M9),0)))</f>
        <v>#N/A</v>
      </c>
      <c r="G21" s="8" t="e">
        <f t="array" ref="G21">AND(Auswertungsbogen!I20&lt;&gt;"",Auswertungsbogen!I20 &gt;= INDEX(G13:G18,MATCH(1,(B13:B18=Auswertungsbogen!I7)*(C13:C18=Auswertungsbogen!M9),0)))</f>
        <v>#N/A</v>
      </c>
      <c r="H21" s="8" t="e">
        <f t="array" ref="H21">AND(Auswertungsbogen!I21&lt;&gt;"",Auswertungsbogen!I21 &gt;= INDEX(H13:H18,MATCH(1,(B13:B18=Auswertungsbogen!I7)*(C13:C18=Auswertungsbogen!M9),0)))</f>
        <v>#N/A</v>
      </c>
      <c r="I21" s="8" t="e">
        <f t="array" ref="I21">AND(Auswertungsbogen!I22&lt;&gt;"",Auswertungsbogen!I22 &gt;= INDEX(I13:I18,MATCH(1,(B13:B18=Auswertungsbogen!I7)*(C13:C18=Auswertungsbogen!M9),0)))</f>
        <v>#N/A</v>
      </c>
      <c r="J21" s="8" t="e">
        <f t="array" ref="J21">AND(Auswertungsbogen!I23&lt;&gt;"",Auswertungsbogen!I23 &gt;= INDEX(J13:J18,MATCH(1,(B13:B18=Auswertungsbogen!I7)*(C13:C18=Auswertungsbogen!M9),0)))</f>
        <v>#N/A</v>
      </c>
      <c r="K21" s="8" t="e">
        <f t="array" ref="K21">AND(Auswertungsbogen!I24&lt;&gt;"",Auswertungsbogen!I24 &gt;= INDEX(K13:K18,MATCH(1,(B13:B18=Auswertungsbogen!I7)*(C13:C18=Auswertungsbogen!M9),0)))</f>
        <v>#N/A</v>
      </c>
      <c r="L21" s="8" t="e">
        <f t="array" ref="L21">AND(Auswertungsbogen!I25&lt;&gt;"",Auswertungsbogen!I25&gt;=INDEX(L13:L18,MATCH(1,(B13:B18=Auswertungsbogen!I7)*(C13:C18=Auswertungsbogen!M9),0)))</f>
        <v>#N/A</v>
      </c>
    </row>
    <row r="22" spans="2:12" ht="15" customHeight="1" x14ac:dyDescent="0.25"/>
    <row r="24" spans="2:12" ht="21" x14ac:dyDescent="0.35">
      <c r="B24" s="9" t="s">
        <v>43</v>
      </c>
    </row>
    <row r="25" spans="2:12" ht="15" customHeight="1" x14ac:dyDescent="0.25"/>
    <row r="26" spans="2:12" ht="15" customHeight="1" x14ac:dyDescent="0.25">
      <c r="B26" s="18" t="s">
        <v>41</v>
      </c>
      <c r="C26" s="39" t="s">
        <v>42</v>
      </c>
      <c r="D26" s="41" t="s">
        <v>87</v>
      </c>
      <c r="E26" s="41" t="s">
        <v>88</v>
      </c>
    </row>
    <row r="27" spans="2:12" ht="15" customHeight="1" x14ac:dyDescent="0.25">
      <c r="B27" s="15" t="s">
        <v>32</v>
      </c>
      <c r="C27" s="40" t="s">
        <v>33</v>
      </c>
      <c r="D27" s="41" t="s">
        <v>98</v>
      </c>
      <c r="E27" s="41" t="s">
        <v>89</v>
      </c>
    </row>
    <row r="28" spans="2:12" ht="15.75" customHeight="1" x14ac:dyDescent="0.25">
      <c r="B28" s="15" t="s">
        <v>35</v>
      </c>
      <c r="C28" s="40" t="s">
        <v>36</v>
      </c>
      <c r="D28" s="41" t="s">
        <v>99</v>
      </c>
      <c r="E28" s="41" t="s">
        <v>52</v>
      </c>
    </row>
    <row r="29" spans="2:12" x14ac:dyDescent="0.25">
      <c r="B29" s="15" t="s">
        <v>39</v>
      </c>
      <c r="C29" s="40"/>
      <c r="D29" s="41" t="s">
        <v>100</v>
      </c>
      <c r="E29" s="41" t="s">
        <v>90</v>
      </c>
    </row>
    <row r="30" spans="2:12" x14ac:dyDescent="0.25">
      <c r="D30" s="41" t="s">
        <v>101</v>
      </c>
      <c r="E30" s="41" t="s">
        <v>92</v>
      </c>
    </row>
    <row r="31" spans="2:12" x14ac:dyDescent="0.25">
      <c r="D31" s="41" t="s">
        <v>102</v>
      </c>
      <c r="E31" s="41" t="s">
        <v>91</v>
      </c>
    </row>
    <row r="32" spans="2:12" ht="15" customHeight="1" x14ac:dyDescent="0.25">
      <c r="D32" s="41" t="s">
        <v>103</v>
      </c>
      <c r="E32" s="41" t="s">
        <v>93</v>
      </c>
    </row>
    <row r="33" spans="2:15" x14ac:dyDescent="0.25">
      <c r="D33" s="41" t="s">
        <v>104</v>
      </c>
      <c r="E33" s="41" t="s">
        <v>95</v>
      </c>
    </row>
    <row r="34" spans="2:15" x14ac:dyDescent="0.25">
      <c r="D34" s="41" t="s">
        <v>105</v>
      </c>
      <c r="E34" s="41" t="s">
        <v>96</v>
      </c>
    </row>
    <row r="35" spans="2:15" x14ac:dyDescent="0.25">
      <c r="D35" s="41" t="s">
        <v>106</v>
      </c>
      <c r="E35" s="41" t="s">
        <v>94</v>
      </c>
    </row>
    <row r="36" spans="2:15" x14ac:dyDescent="0.25">
      <c r="D36" s="41" t="s">
        <v>107</v>
      </c>
      <c r="E36" s="41" t="s">
        <v>97</v>
      </c>
    </row>
    <row r="37" spans="2:15" x14ac:dyDescent="0.25">
      <c r="D37" s="41" t="s">
        <v>108</v>
      </c>
    </row>
    <row r="38" spans="2:15" x14ac:dyDescent="0.25">
      <c r="D38" s="41" t="s">
        <v>109</v>
      </c>
    </row>
    <row r="39" spans="2:15" x14ac:dyDescent="0.25">
      <c r="D39" s="41" t="s">
        <v>110</v>
      </c>
    </row>
    <row r="40" spans="2:15" x14ac:dyDescent="0.25">
      <c r="D40" s="41" t="s">
        <v>111</v>
      </c>
    </row>
    <row r="41" spans="2:15" x14ac:dyDescent="0.25">
      <c r="D41" s="41" t="s">
        <v>112</v>
      </c>
    </row>
    <row r="42" spans="2:15" x14ac:dyDescent="0.25">
      <c r="D42" s="41" t="s">
        <v>113</v>
      </c>
    </row>
    <row r="44" spans="2:15" ht="20.25" x14ac:dyDescent="0.3">
      <c r="B44" s="17" t="s">
        <v>46</v>
      </c>
      <c r="L44" s="17" t="s">
        <v>50</v>
      </c>
    </row>
    <row r="46" spans="2:15" x14ac:dyDescent="0.25">
      <c r="B46" s="7" t="b">
        <f>NOT(Auswertungsbogen!C7&lt;&gt;"")</f>
        <v>1</v>
      </c>
      <c r="C46" s="7" t="b">
        <f>NOT(Auswertungsbogen!G7&lt;&gt;"")</f>
        <v>1</v>
      </c>
      <c r="D46" s="7" t="b">
        <f>NOT(Auswertungsbogen!I7&lt;&gt;"")</f>
        <v>1</v>
      </c>
      <c r="E46" s="7" t="b">
        <f>NOT(Auswertungsbogen!K7&lt;&gt;"")</f>
        <v>1</v>
      </c>
      <c r="F46" s="7" t="b">
        <f>NOT(Auswertungsbogen!M7&lt;&gt;"")</f>
        <v>1</v>
      </c>
      <c r="L46" t="e">
        <f>AND(D4, AND(E4, AND(D5, AND(D6, AND(E6, AND(D7, AND(D21, AND(E21, AND(F21, AND(G21, AND(H21, AND(I21, AND(J21, AND(K21, L21))))))))))))))</f>
        <v>#N/A</v>
      </c>
      <c r="M46">
        <f>(COUNTIF(D5, TRUE)+COUNTIF(D7,TRUE)+COUNTIF(D21:L21, TRUE)+(N46/2)+(O46/2))</f>
        <v>0</v>
      </c>
      <c r="N46">
        <f>(COUNTIF(D4, TRUE)+COUNTIF(E4, TRUE))</f>
        <v>0</v>
      </c>
      <c r="O46">
        <f>(COUNTIF(D6, TRUE)+COUNTIF(E6, TRUE))</f>
        <v>0</v>
      </c>
    </row>
    <row r="47" spans="2:15" x14ac:dyDescent="0.25">
      <c r="B47" s="7"/>
      <c r="C47" s="7"/>
      <c r="D47" s="7"/>
      <c r="E47" s="7"/>
      <c r="F47" s="7"/>
    </row>
    <row r="48" spans="2:15" x14ac:dyDescent="0.25">
      <c r="B48" s="7" t="b">
        <f>NOT(Auswertungsbogen!E9&lt;&gt;"")</f>
        <v>1</v>
      </c>
      <c r="C48" s="7" t="b">
        <f>NOT(Auswertungsbogen!I9&lt;&gt;"")</f>
        <v>1</v>
      </c>
      <c r="D48" s="7" t="b">
        <f>NOT(Auswertungsbogen!M9&lt;&gt;"")</f>
        <v>1</v>
      </c>
      <c r="E48" s="7"/>
      <c r="F48" s="7"/>
    </row>
    <row r="50" spans="2:10" x14ac:dyDescent="0.25">
      <c r="B50" t="b">
        <f>NOT(Auswertungsbogen!K12&lt;&gt;"")</f>
        <v>1</v>
      </c>
      <c r="C50" t="b">
        <f>NOT(Auswertungsbogen!O12&lt;&gt;"")</f>
        <v>1</v>
      </c>
      <c r="D50" t="b">
        <f>NOT(Auswertungsbogen!I13&lt;&gt;"")</f>
        <v>1</v>
      </c>
      <c r="E50" t="b">
        <f>NOT(Auswertungsbogen!K14&lt;&gt;"")</f>
        <v>1</v>
      </c>
      <c r="F50" t="b">
        <f>NOT(Auswertungsbogen!O14&lt;&gt;"")</f>
        <v>1</v>
      </c>
      <c r="G50" t="b">
        <f>NOT(Auswertungsbogen!I15&lt;&gt;"")</f>
        <v>1</v>
      </c>
      <c r="H50" t="b">
        <f>NOT(Auswertungsbogen!N15&lt;&gt;"")</f>
        <v>1</v>
      </c>
    </row>
    <row r="52" spans="2:10" x14ac:dyDescent="0.25">
      <c r="B52" t="b">
        <f>NOT(Auswertungsbogen!I17&lt;&gt;"")</f>
        <v>1</v>
      </c>
      <c r="C52" t="b">
        <f>NOT(Auswertungsbogen!I18&lt;&gt;"")</f>
        <v>1</v>
      </c>
      <c r="D52" t="b">
        <f>NOT(Auswertungsbogen!I19&lt;&gt;"")</f>
        <v>1</v>
      </c>
      <c r="E52" t="b">
        <f>NOT(Auswertungsbogen!I20&lt;&gt;"")</f>
        <v>1</v>
      </c>
      <c r="F52" t="b">
        <f>NOT(Auswertungsbogen!I21&lt;&gt;"")</f>
        <v>1</v>
      </c>
      <c r="G52" t="b">
        <f>NOT(Auswertungsbogen!I22&lt;&gt;"")</f>
        <v>1</v>
      </c>
      <c r="H52" t="b">
        <f>NOT(Auswertungsbogen!I23&lt;&gt;"")</f>
        <v>1</v>
      </c>
      <c r="I52" t="b">
        <f>NOT(Auswertungsbogen!I24&lt;&gt;"")</f>
        <v>1</v>
      </c>
      <c r="J52" t="b">
        <f>NOT(Auswertungsbogen!I25&lt;&gt;"")</f>
        <v>1</v>
      </c>
    </row>
    <row r="54" spans="2:10" x14ac:dyDescent="0.25">
      <c r="E54">
        <f t="array" ref="E54">(COUNTIF(B46:F46, TRUE)+COUNTIF(B48:D48, TRUE)+COUNTIF(B50:H50, TRUE)+COUNTIF(B52:J52, TRUE))</f>
        <v>24</v>
      </c>
      <c r="F54" t="b">
        <f>E54&lt;1</f>
        <v>0</v>
      </c>
    </row>
  </sheetData>
  <sheetProtection algorithmName="SHA-512" hashValue="M4Ll9S/LAeoy85d2RxKR5/soXjRCUnGcFuw3QZBqqbRbHsGUImAGu3uWEdpR85cFDXMLzzWczmB//CQruQB4cg==" saltValue="Gb7+7TMfva/4Z1cII80wMw==" spinCount="100000" sheet="1" objects="1" scenarios="1"/>
  <mergeCells count="5">
    <mergeCell ref="B4:C4"/>
    <mergeCell ref="B5:C5"/>
    <mergeCell ref="B6:C6"/>
    <mergeCell ref="B7:C7"/>
    <mergeCell ref="B20:C21"/>
  </mergeCells>
  <conditionalFormatting sqref="B4">
    <cfRule type="expression" dxfId="27" priority="3">
      <formula>$J$4</formula>
    </cfRule>
    <cfRule type="expression" dxfId="26" priority="4">
      <formula>$I$4</formula>
    </cfRule>
    <cfRule type="expression" dxfId="25" priority="5">
      <formula>$F$4</formula>
    </cfRule>
  </conditionalFormatting>
  <conditionalFormatting sqref="B5">
    <cfRule type="expression" dxfId="24" priority="9">
      <formula>$E$5</formula>
    </cfRule>
    <cfRule type="expression" dxfId="23" priority="10">
      <formula>$D$5</formula>
    </cfRule>
  </conditionalFormatting>
  <conditionalFormatting sqref="B6">
    <cfRule type="expression" dxfId="22" priority="6">
      <formula>$J$6</formula>
    </cfRule>
    <cfRule type="expression" dxfId="21" priority="7">
      <formula>$I$6</formula>
    </cfRule>
    <cfRule type="expression" dxfId="20" priority="8">
      <formula>$F$6</formula>
    </cfRule>
  </conditionalFormatting>
  <conditionalFormatting sqref="B7">
    <cfRule type="expression" dxfId="19" priority="11">
      <formula>$E$7</formula>
    </cfRule>
    <cfRule type="expression" dxfId="18" priority="12">
      <formula>$D$7</formula>
    </cfRule>
  </conditionalFormatting>
  <conditionalFormatting sqref="D12">
    <cfRule type="expression" dxfId="17" priority="1">
      <formula>$D$20</formula>
    </cfRule>
    <cfRule type="expression" dxfId="16" priority="2">
      <formula>$D$21</formula>
    </cfRule>
  </conditionalFormatting>
  <conditionalFormatting sqref="E12">
    <cfRule type="expression" dxfId="15" priority="37">
      <formula>$E$20</formula>
    </cfRule>
    <cfRule type="expression" dxfId="14" priority="38">
      <formula>$E$21</formula>
    </cfRule>
  </conditionalFormatting>
  <conditionalFormatting sqref="F12">
    <cfRule type="expression" dxfId="13" priority="35">
      <formula>$F$20</formula>
    </cfRule>
    <cfRule type="expression" dxfId="12" priority="36">
      <formula>$F$21</formula>
    </cfRule>
  </conditionalFormatting>
  <conditionalFormatting sqref="G12">
    <cfRule type="expression" dxfId="11" priority="33">
      <formula>$G$20</formula>
    </cfRule>
    <cfRule type="expression" dxfId="10" priority="34">
      <formula>$G$21</formula>
    </cfRule>
  </conditionalFormatting>
  <conditionalFormatting sqref="H12">
    <cfRule type="expression" dxfId="9" priority="31">
      <formula>$H$20</formula>
    </cfRule>
    <cfRule type="expression" dxfId="8" priority="32">
      <formula>$H$21</formula>
    </cfRule>
  </conditionalFormatting>
  <conditionalFormatting sqref="I12">
    <cfRule type="expression" dxfId="7" priority="29">
      <formula>$I$20</formula>
    </cfRule>
    <cfRule type="expression" dxfId="6" priority="30">
      <formula>$I$21</formula>
    </cfRule>
  </conditionalFormatting>
  <conditionalFormatting sqref="J12">
    <cfRule type="expression" dxfId="5" priority="27">
      <formula>$J$20</formula>
    </cfRule>
    <cfRule type="expression" dxfId="4" priority="28">
      <formula>$J$21</formula>
    </cfRule>
  </conditionalFormatting>
  <conditionalFormatting sqref="K12">
    <cfRule type="expression" dxfId="3" priority="25">
      <formula>$K$20</formula>
    </cfRule>
    <cfRule type="expression" dxfId="2" priority="26">
      <formula>$K$21</formula>
    </cfRule>
  </conditionalFormatting>
  <conditionalFormatting sqref="L12">
    <cfRule type="expression" dxfId="1" priority="23">
      <formula>$L$20</formula>
    </cfRule>
    <cfRule type="expression" dxfId="0" priority="24">
      <formula>$L$21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Auswertungsbogen</vt:lpstr>
      <vt:lpstr>Beispiel</vt:lpstr>
      <vt:lpstr>Kriterien</vt:lpstr>
      <vt:lpstr>Daten &amp; Rechnungen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Perscheid, Karl</dc:creator>
  <cp:lastModifiedBy>Perscheid, Karl</cp:lastModifiedBy>
  <dcterms:created xsi:type="dcterms:W3CDTF">2026-03-18T15:11:29Z</dcterms:created>
  <dcterms:modified xsi:type="dcterms:W3CDTF">2026-04-23T11:42:47Z</dcterms:modified>
</cp:coreProperties>
</file>